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overzicht" sheetId="1" r:id="rId4"/>
    <sheet name="Waterwaardes Vijver(s) - Vijver" sheetId="2" r:id="rId5"/>
    <sheet name="Waterwaardes Vijver(s) - Binnen" sheetId="3" r:id="rId6"/>
    <sheet name="Waterwaardes Vijver(s) - Tekeni" sheetId="4" r:id="rId7"/>
    <sheet name="Rekentabel - Vijver" sheetId="5" r:id="rId8"/>
    <sheet name="Rekentabel - Binnenbak 2m3" sheetId="6" r:id="rId9"/>
  </sheets>
</workbook>
</file>

<file path=xl/sharedStrings.xml><?xml version="1.0" encoding="utf-8"?>
<sst xmlns="http://schemas.openxmlformats.org/spreadsheetml/2006/main" uniqueCount="98">
  <si>
    <t>Dit document is geëxporteerd vanuit Numbers. Elke tabel is omgezet in een Excel-werkblad. Alle andere objecten op elk Numbers-werkblad zijn op afzonderlijke werkbladen geplaatst. Het is mogelijk dat formuleberekeningen in Excel kunnen verschillen.</t>
  </si>
  <si>
    <t>Naam Numbers-werkblad</t>
  </si>
  <si>
    <t>Naam Numbers-tabel</t>
  </si>
  <si>
    <t>Naam Excel-werkblad</t>
  </si>
  <si>
    <t>Waterwaardes Vijver(s)</t>
  </si>
  <si>
    <t>Vijver 29m3 2020</t>
  </si>
  <si>
    <t>Waterwaardes Vijver(s) - Vijver</t>
  </si>
  <si>
    <t>Week nummer</t>
  </si>
  <si>
    <t>Datum</t>
  </si>
  <si>
    <t>KH</t>
  </si>
  <si>
    <t>GH</t>
  </si>
  <si>
    <t>PH meter</t>
  </si>
  <si>
    <t>NH3-N</t>
  </si>
  <si>
    <t>NH3</t>
  </si>
  <si>
    <t>NO2-N</t>
  </si>
  <si>
    <t>NO2</t>
  </si>
  <si>
    <t>NO3</t>
  </si>
  <si>
    <t>PO4</t>
  </si>
  <si>
    <t>Temp</t>
  </si>
  <si>
    <t>TDS</t>
  </si>
  <si>
    <t>TDS Kraan</t>
  </si>
  <si>
    <t>Totale hardheid Kraan water</t>
  </si>
  <si>
    <t>Vervuiling</t>
  </si>
  <si>
    <t>Zout  %</t>
  </si>
  <si>
    <t>Opmerking</t>
  </si>
  <si>
    <t>2</t>
  </si>
  <si>
    <t>7</t>
  </si>
  <si>
    <t>12</t>
  </si>
  <si>
    <t>15</t>
  </si>
  <si>
    <t>april meeting 1</t>
  </si>
  <si>
    <t>17</t>
  </si>
  <si>
    <t>April meeting 2</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</si>
  <si>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</si>
  <si>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</si>
  <si>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</si>
  <si>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</si>
  <si>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</si>
  <si>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</si>
  <si>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</si>
  <si>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</si>
  <si>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</si>
  <si>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</si>
  <si>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</si>
  <si>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</si>
  <si>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</si>
  <si>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</si>
  <si>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</si>
  <si>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</si>
  <si>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</si>
  <si>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</si>
  <si>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</si>
  <si>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</si>
  <si>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</si>
  <si>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</si>
  <si>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</si>
  <si>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</si>
  <si>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</si>
  <si>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</si>
  <si>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</si>
  <si>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</si>
  <si>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</si>
  <si>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51</t>
  </si>
  <si>
    <t>Binnenbak 2m3 2020</t>
  </si>
  <si>
    <t>Waterwaardes Vijver(s) - Binnen</t>
  </si>
  <si>
    <t>1</t>
  </si>
  <si>
    <t>3</t>
  </si>
  <si>
    <t>4</t>
  </si>
  <si>
    <t>5</t>
  </si>
  <si>
    <t>6</t>
  </si>
  <si>
    <t>8</t>
  </si>
  <si>
    <t>9</t>
  </si>
  <si>
    <t>10</t>
  </si>
  <si>
    <t>11</t>
  </si>
  <si>
    <t>13</t>
  </si>
  <si>
    <t>14</t>
  </si>
  <si>
    <t>16</t>
  </si>
  <si>
    <t>24 apri</t>
  </si>
  <si>
    <t>46</t>
  </si>
  <si>
    <t>48</t>
  </si>
  <si>
    <t>49</t>
  </si>
  <si>
    <t>50</t>
  </si>
  <si>
    <t>52</t>
  </si>
  <si>
    <t>"Alle tekeningen uit het werkblad"</t>
  </si>
  <si>
    <t>Waterwaardes Vijver(s) - Tekeni</t>
  </si>
  <si>
    <t>Rekentabel</t>
  </si>
  <si>
    <t>Vijver</t>
  </si>
  <si>
    <t>Rekentabel - Vijver</t>
  </si>
  <si>
    <t>Week nr.</t>
  </si>
  <si>
    <t>NH3 &amp; NH4</t>
  </si>
  <si>
    <t>TDS vijver -KH/GH</t>
  </si>
  <si>
    <t>TDS kraan -KH/GH</t>
  </si>
  <si>
    <t>Vervuiling Vijver</t>
  </si>
  <si>
    <t>Vervuiling kraan</t>
  </si>
  <si>
    <t>Delta TDS</t>
  </si>
  <si>
    <t>Binnenbak 2m3</t>
  </si>
  <si>
    <t>Rekentabel - Binnenbak 2m3</t>
  </si>
  <si>
    <t>TDS bak-KH/GH</t>
  </si>
  <si>
    <t>Vervuiling bak</t>
  </si>
</sst>
</file>

<file path=xl/styles.xml><?xml version="1.0" encoding="utf-8"?>
<styleSheet xmlns="http://schemas.openxmlformats.org/spreadsheetml/2006/main">
  <numFmts count="9">
    <numFmt numFmtId="0" formatCode="General"/>
    <numFmt numFmtId="59" formatCode="mmmm"/>
    <numFmt numFmtId="60" formatCode="0;[Red]0"/>
    <numFmt numFmtId="61" formatCode="0.0;[Red]0.0"/>
    <numFmt numFmtId="62" formatCode="0.00000"/>
    <numFmt numFmtId="63" formatCode="0.0000"/>
    <numFmt numFmtId="64" formatCode="ddd d mmm yyyy"/>
    <numFmt numFmtId="65" formatCode="d mmm"/>
    <numFmt numFmtId="66" formatCode="0.000"/>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1"/>
      <color indexed="8"/>
      <name val="Helvetica Neue"/>
    </font>
    <font>
      <sz val="20"/>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20"/>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4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49" fontId="4" fillId="5" borderId="2" applyNumberFormat="1" applyFont="1" applyFill="1" applyBorder="1" applyAlignment="1" applyProtection="0">
      <alignment vertical="top" wrapText="1"/>
    </xf>
    <xf numFmtId="59" fontId="0" borderId="3" applyNumberFormat="1" applyFont="1" applyFill="0" applyBorder="1" applyAlignment="1" applyProtection="0">
      <alignment vertical="top" wrapText="1"/>
    </xf>
    <xf numFmtId="60" fontId="0" borderId="4" applyNumberFormat="1" applyFont="1" applyFill="0" applyBorder="1" applyAlignment="1" applyProtection="0">
      <alignment vertical="top" wrapText="1"/>
    </xf>
    <xf numFmtId="61" fontId="0" borderId="4" applyNumberFormat="1" applyFont="1" applyFill="0" applyBorder="1" applyAlignment="1" applyProtection="0">
      <alignment vertical="top" wrapText="1"/>
    </xf>
    <xf numFmtId="2" fontId="0" borderId="4" applyNumberFormat="1" applyFont="1" applyFill="0" applyBorder="1" applyAlignment="1" applyProtection="0">
      <alignment vertical="top" wrapText="1"/>
    </xf>
    <xf numFmtId="62" fontId="0" borderId="4" applyNumberFormat="1" applyFont="1" applyFill="0" applyBorder="1" applyAlignment="1" applyProtection="0">
      <alignment vertical="top" wrapText="1"/>
    </xf>
    <xf numFmtId="1" fontId="0" borderId="4" applyNumberFormat="1" applyFont="1" applyFill="0" applyBorder="1" applyAlignment="1" applyProtection="0">
      <alignment vertical="top" wrapText="1"/>
    </xf>
    <xf numFmtId="63" fontId="0" borderId="4"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49" fontId="4" fillId="5" borderId="5" applyNumberFormat="1" applyFont="1" applyFill="1" applyBorder="1" applyAlignment="1" applyProtection="0">
      <alignment vertical="top" wrapText="1"/>
    </xf>
    <xf numFmtId="59" fontId="0" borderId="6"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2" fontId="0" borderId="7" applyNumberFormat="1" applyFont="1" applyFill="0" applyBorder="1" applyAlignment="1" applyProtection="0">
      <alignment vertical="top" wrapText="1"/>
    </xf>
    <xf numFmtId="62" fontId="0" borderId="7" applyNumberFormat="1" applyFont="1" applyFill="0" applyBorder="1" applyAlignment="1" applyProtection="0">
      <alignment vertical="top" wrapText="1"/>
    </xf>
    <xf numFmtId="1" fontId="0" borderId="7" applyNumberFormat="1" applyFont="1" applyFill="0" applyBorder="1" applyAlignment="1" applyProtection="0">
      <alignment vertical="top" wrapText="1"/>
    </xf>
    <xf numFmtId="63" fontId="0"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49" fontId="0" borderId="6" applyNumberFormat="1" applyFont="1" applyFill="0" applyBorder="1" applyAlignment="1" applyProtection="0">
      <alignment horizontal="right" vertical="top" wrapText="1"/>
    </xf>
    <xf numFmtId="64" fontId="0" borderId="6" applyNumberFormat="1" applyFont="1" applyFill="0" applyBorder="1" applyAlignment="1" applyProtection="0">
      <alignment horizontal="right" vertical="top" wrapText="1"/>
    </xf>
    <xf numFmtId="65"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65" fontId="0" borderId="3" applyNumberFormat="1" applyFont="1" applyFill="0" applyBorder="1" applyAlignment="1" applyProtection="0">
      <alignment vertical="top" wrapText="1"/>
    </xf>
    <xf numFmtId="65" fontId="4" borderId="6" applyNumberFormat="1" applyFont="1" applyFill="0" applyBorder="1" applyAlignment="1" applyProtection="0">
      <alignment horizontal="right" vertical="top" wrapText="1"/>
    </xf>
    <xf numFmtId="49" fontId="4" borderId="6" applyNumberFormat="1" applyFont="1" applyFill="0" applyBorder="1" applyAlignment="1" applyProtection="0">
      <alignment horizontal="right" vertical="top" wrapText="1"/>
    </xf>
    <xf numFmtId="0" fontId="0" applyNumberFormat="1" applyFont="1" applyFill="0" applyBorder="0" applyAlignment="1" applyProtection="0">
      <alignment vertical="top" wrapText="1"/>
    </xf>
    <xf numFmtId="0" fontId="4" fillId="5" borderId="2"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0" fontId="0" borderId="4" applyNumberFormat="1" applyFont="1" applyFill="0" applyBorder="1" applyAlignment="1" applyProtection="0">
      <alignment vertical="top" wrapText="1"/>
    </xf>
    <xf numFmtId="66" fontId="0" borderId="4" applyNumberFormat="1" applyFont="1" applyFill="0" applyBorder="1" applyAlignment="1" applyProtection="0">
      <alignment vertical="top" wrapText="1"/>
    </xf>
    <xf numFmtId="0" fontId="4" fillId="5"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66"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76">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8"/>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8"/>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8"/>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8"/>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
      <font>
        <color rgb="ff000000"/>
      </font>
      <fill>
        <patternFill patternType="solid">
          <fgColor indexed="15"/>
          <bgColor indexed="19"/>
        </patternFill>
      </fill>
    </dxf>
    <dxf>
      <font>
        <color rgb="ff000000"/>
      </font>
      <fill>
        <patternFill patternType="solid">
          <fgColor indexed="15"/>
          <bgColor indexed="18"/>
        </patternFill>
      </fill>
    </dxf>
    <dxf>
      <font>
        <color rgb="ff000000"/>
      </font>
      <fill>
        <patternFill patternType="solid">
          <fgColor indexed="15"/>
          <bgColor indexed="16"/>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8"/>
        </patternFill>
      </fill>
    </dxf>
    <dxf>
      <font>
        <color rgb="ff000000"/>
      </font>
      <fill>
        <patternFill patternType="solid">
          <fgColor indexed="15"/>
          <bgColor indexed="19"/>
        </patternFill>
      </fill>
    </dxf>
    <dxf>
      <font>
        <color rgb="ff000000"/>
      </font>
      <fill>
        <patternFill patternType="solid">
          <fgColor indexed="15"/>
          <bgColor indexed="17"/>
        </patternFill>
      </fill>
    </dxf>
    <dxf>
      <font>
        <color rgb="ff000000"/>
      </font>
      <fill>
        <patternFill patternType="solid">
          <fgColor indexed="15"/>
          <bgColor indexed="17"/>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00000000"/>
      <rgbColor rgb="e5afe489"/>
      <rgbColor rgb="e5ff9781"/>
      <rgbColor rgb="e5fffc98"/>
      <rgbColor rgb="e5ffd38a"/>
      <rgbColor rgb="ffdbdbdb"/>
      <rgbColor rgb="ffb8b8b8"/>
      <rgbColor rgb="fffeff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449404"/>
          <c:y val="0.12368"/>
          <c:w val="0.939394"/>
          <c:h val="0.810337"/>
        </c:manualLayout>
      </c:layout>
      <c:lineChart>
        <c:grouping val="standard"/>
        <c:varyColors val="0"/>
        <c:ser>
          <c:idx val="0"/>
          <c:order val="0"/>
          <c:tx>
            <c:strRef>
              <c:f>'Waterwaardes Vijver(s) - Vijver'!$C$2</c:f>
              <c:strCache>
                <c:ptCount val="1"/>
                <c:pt idx="0">
                  <c:v>KH</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Vijver'!$A$3:$A$27,'Waterwaardes Vijver(s) - Vijver'!$A$29:$A$37,'Waterwaardes Vijver(s) - Binnen'!$A$38:$A$54</c:f>
              <c:strCache>
                <c:ptCount val="35"/>
                <c:pt idx="0">
                  <c:v>2</c:v>
                </c:pt>
                <c:pt idx="1">
                  <c:v>7</c:v>
                </c:pt>
                <c:pt idx="2">
                  <c:v>12</c:v>
                </c:pt>
                <c:pt idx="3">
                  <c:v>15</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39</c:v>
                </c:pt>
                <c:pt idx="26">
                  <c:v>40</c:v>
                </c:pt>
                <c:pt idx="27">
                  <c:v>41</c:v>
                </c:pt>
                <c:pt idx="28">
                  <c:v>42</c:v>
                </c:pt>
                <c:pt idx="29">
                  <c:v>43</c:v>
                </c:pt>
                <c:pt idx="30">
                  <c:v>44</c:v>
                </c:pt>
                <c:pt idx="31">
                  <c:v>45</c:v>
                </c:pt>
                <c:pt idx="32">
                  <c:v>47</c:v>
                </c:pt>
                <c:pt idx="33">
                  <c:v>51</c:v>
                </c:pt>
                <c:pt idx="34">
                  <c:v>36</c:v>
                </c:pt>
              </c:strCache>
            </c:strRef>
          </c:cat>
          <c:val>
            <c:numRef>
              <c:f>'Waterwaardes Vijver(s) - Vijver'!$C$3:$C$37</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229548"/>
          <c:y val="0"/>
          <c:w val="0.930605"/>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10.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792657"/>
          <c:y val="0.12368"/>
          <c:w val="0.915734"/>
          <c:h val="0.810337"/>
        </c:manualLayout>
      </c:layout>
      <c:lineChart>
        <c:grouping val="standard"/>
        <c:varyColors val="0"/>
        <c:ser>
          <c:idx val="0"/>
          <c:order val="0"/>
          <c:tx>
            <c:strRef>
              <c:f>'Waterwaardes Vijver(s) - Binnen'!$L$2</c:f>
              <c:strCache>
                <c:ptCount val="1"/>
                <c:pt idx="0">
                  <c:v>Temp</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Binnen'!$A$3:$A$54</c:f>
              <c:strCach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strCache>
            </c:strRef>
          </c:cat>
          <c:val>
            <c:numRef>
              <c:f>'Waterwaardes Vijver(s) - Binnen'!$L$3:$L$54</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577168"/>
          <c:y val="0"/>
          <c:w val="0.91212"/>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470551"/>
          <c:y val="0.12368"/>
          <c:w val="0.947945"/>
          <c:h val="0.810337"/>
        </c:manualLayout>
      </c:layout>
      <c:lineChart>
        <c:grouping val="standard"/>
        <c:varyColors val="0"/>
        <c:ser>
          <c:idx val="0"/>
          <c:order val="0"/>
          <c:tx>
            <c:strRef>
              <c:f>'Waterwaardes Vijver(s) - Binnen'!$C$2</c:f>
              <c:strCache>
                <c:ptCount val="1"/>
                <c:pt idx="0">
                  <c:v>KH</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Binnen'!$A$3:$A$54</c:f>
              <c:strCach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strCache>
            </c:strRef>
          </c:cat>
          <c:val>
            <c:numRef>
              <c:f>'Waterwaardes Vijver(s) - Binnen'!$C$3:$C$54</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233313"/>
          <c:y val="0"/>
          <c:w val="0.945869"/>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65096"/>
          <c:y val="0.12368"/>
          <c:w val="0.919569"/>
          <c:h val="0.810337"/>
        </c:manualLayout>
      </c:layout>
      <c:lineChart>
        <c:grouping val="standard"/>
        <c:varyColors val="0"/>
        <c:ser>
          <c:idx val="0"/>
          <c:order val="0"/>
          <c:tx>
            <c:strRef>
              <c:f>'Waterwaardes Vijver(s) - Vijver'!$E$2</c:f>
              <c:strCache>
                <c:ptCount val="1"/>
                <c:pt idx="0">
                  <c:v>PH meter</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Vijver'!$A$3:$A$37</c:f>
              <c:strCache>
                <c:ptCount val="35"/>
                <c:pt idx="0">
                  <c:v>2</c:v>
                </c:pt>
                <c:pt idx="1">
                  <c:v>7</c:v>
                </c:pt>
                <c:pt idx="2">
                  <c:v>12</c:v>
                </c:pt>
                <c:pt idx="3">
                  <c:v>15</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47</c:v>
                </c:pt>
                <c:pt idx="34">
                  <c:v>51</c:v>
                </c:pt>
              </c:strCache>
            </c:strRef>
          </c:cat>
          <c:val>
            <c:numRef>
              <c:f>'Waterwaardes Vijver(s) - Vijver'!$E$3:$E$37</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435744"/>
          <c:y val="0"/>
          <c:w val="0.910966"/>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661098"/>
          <c:y val="0.121922"/>
          <c:w val="0.92889"/>
          <c:h val="0.812855"/>
        </c:manualLayout>
      </c:layout>
      <c:lineChart>
        <c:grouping val="standard"/>
        <c:varyColors val="0"/>
        <c:ser>
          <c:idx val="0"/>
          <c:order val="0"/>
          <c:tx>
            <c:strRef>
              <c:f>'Waterwaardes Vijver(s) - Binnen'!$E$2</c:f>
              <c:strCache>
                <c:ptCount val="1"/>
                <c:pt idx="0">
                  <c:v>PH meter</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Binnen'!$A$3:$A$54</c:f>
              <c:strCach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strCache>
            </c:strRef>
          </c:cat>
          <c:val>
            <c:numRef>
              <c:f>'Waterwaardes Vijver(s) - Binnen'!$E$3:$E$54</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44253"/>
          <c:y val="0"/>
          <c:w val="0.925153"/>
          <c:h val="0.0635115"/>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14907"/>
          <c:y val="0.12368"/>
          <c:w val="0.870576"/>
          <c:h val="0.810337"/>
        </c:manualLayout>
      </c:layout>
      <c:lineChart>
        <c:grouping val="standard"/>
        <c:varyColors val="0"/>
        <c:ser>
          <c:idx val="0"/>
          <c:order val="0"/>
          <c:tx>
            <c:strRef>
              <c:f>'Waterwaardes Vijver(s) - Vijver'!$G$2</c:f>
              <c:strCache>
                <c:ptCount val="1"/>
                <c:pt idx="0">
                  <c:v>NH3</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Vijver'!$A$3:$A$37</c:f>
              <c:strCache>
                <c:ptCount val="35"/>
                <c:pt idx="0">
                  <c:v>2</c:v>
                </c:pt>
                <c:pt idx="1">
                  <c:v>7</c:v>
                </c:pt>
                <c:pt idx="2">
                  <c:v>12</c:v>
                </c:pt>
                <c:pt idx="3">
                  <c:v>15</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47</c:v>
                </c:pt>
                <c:pt idx="34">
                  <c:v>51</c:v>
                </c:pt>
              </c:strCache>
            </c:strRef>
          </c:cat>
          <c:val>
            <c:numRef>
              <c:f>'Waterwaardes Vijver(s) - Vijver'!$G$3:$G$37</c:f>
              <c:numCache>
                <c:ptCount val="3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pt idx="18">
                  <c:v>0.000000</c:v>
                </c:pt>
                <c:pt idx="19">
                  <c:v>0.000000</c:v>
                </c:pt>
                <c:pt idx="20">
                  <c:v>0.000000</c:v>
                </c:pt>
                <c:pt idx="21">
                  <c:v>0.000000</c:v>
                </c:pt>
                <c:pt idx="22">
                  <c:v>0.000000</c:v>
                </c:pt>
                <c:pt idx="23">
                  <c:v>0.000000</c:v>
                </c:pt>
                <c:pt idx="24">
                  <c:v>0.000000</c:v>
                </c:pt>
                <c:pt idx="25">
                  <c:v>0.000000</c:v>
                </c:pt>
                <c:pt idx="26">
                  <c:v>0.000000</c:v>
                </c:pt>
                <c:pt idx="27">
                  <c:v>0.000000</c:v>
                </c:pt>
                <c:pt idx="28">
                  <c:v>0.000000</c:v>
                </c:pt>
                <c:pt idx="29">
                  <c:v>0.000000</c:v>
                </c:pt>
                <c:pt idx="30">
                  <c:v>0.000000</c:v>
                </c:pt>
                <c:pt idx="31">
                  <c:v>0.000000</c:v>
                </c:pt>
                <c:pt idx="32">
                  <c:v>0.000000</c:v>
                </c:pt>
                <c:pt idx="33">
                  <c:v>0.000000</c:v>
                </c:pt>
                <c:pt idx="34">
                  <c:v>0.000000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945319"/>
          <c:y val="0"/>
          <c:w val="0.86243"/>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3882"/>
          <c:y val="0.12368"/>
          <c:w val="0.890239"/>
          <c:h val="0.810337"/>
        </c:manualLayout>
      </c:layout>
      <c:lineChart>
        <c:grouping val="standard"/>
        <c:varyColors val="0"/>
        <c:ser>
          <c:idx val="0"/>
          <c:order val="0"/>
          <c:tx>
            <c:strRef>
              <c:f>'Waterwaardes Vijver(s) - Binnen'!$G$2</c:f>
              <c:strCache>
                <c:ptCount val="1"/>
                <c:pt idx="0">
                  <c:v>NH3</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Binnen'!$A$3:$A$54</c:f>
              <c:strCach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strCache>
            </c:strRef>
          </c:cat>
          <c:val>
            <c:numRef>
              <c:f>'Waterwaardes Vijver(s) - Binnen'!$G$3:$G$54</c:f>
              <c:numCache>
                <c:ptCount val="52"/>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pt idx="18">
                  <c:v>0.000000</c:v>
                </c:pt>
                <c:pt idx="19">
                  <c:v>0.000000</c:v>
                </c:pt>
                <c:pt idx="20">
                  <c:v>0.000000</c:v>
                </c:pt>
                <c:pt idx="21">
                  <c:v>0.000000</c:v>
                </c:pt>
                <c:pt idx="22">
                  <c:v>0.000000</c:v>
                </c:pt>
                <c:pt idx="23">
                  <c:v>0.000000</c:v>
                </c:pt>
                <c:pt idx="24">
                  <c:v>0.000000</c:v>
                </c:pt>
                <c:pt idx="25">
                  <c:v>0.000000</c:v>
                </c:pt>
                <c:pt idx="26">
                  <c:v>0.000000</c:v>
                </c:pt>
                <c:pt idx="27">
                  <c:v>0.000000</c:v>
                </c:pt>
                <c:pt idx="28">
                  <c:v>0.000000</c:v>
                </c:pt>
                <c:pt idx="29">
                  <c:v>0.000000</c:v>
                </c:pt>
                <c:pt idx="30">
                  <c:v>0.000000</c:v>
                </c:pt>
                <c:pt idx="31">
                  <c:v>0.000000</c:v>
                </c:pt>
                <c:pt idx="32">
                  <c:v>0.000000</c:v>
                </c:pt>
                <c:pt idx="33">
                  <c:v>0.000000</c:v>
                </c:pt>
                <c:pt idx="34">
                  <c:v>0.000000</c:v>
                </c:pt>
                <c:pt idx="35">
                  <c:v>0.000000</c:v>
                </c:pt>
                <c:pt idx="36">
                  <c:v>0.000000</c:v>
                </c:pt>
                <c:pt idx="37">
                  <c:v>0.000000</c:v>
                </c:pt>
                <c:pt idx="38">
                  <c:v>0.000000</c:v>
                </c:pt>
                <c:pt idx="39">
                  <c:v>0.000000</c:v>
                </c:pt>
                <c:pt idx="40">
                  <c:v>0.000000</c:v>
                </c:pt>
                <c:pt idx="41">
                  <c:v>0.000000</c:v>
                </c:pt>
                <c:pt idx="42">
                  <c:v>0.000000</c:v>
                </c:pt>
                <c:pt idx="43">
                  <c:v>0.000000</c:v>
                </c:pt>
                <c:pt idx="44">
                  <c:v>0.000000</c:v>
                </c:pt>
                <c:pt idx="45">
                  <c:v>0.000000</c:v>
                </c:pt>
                <c:pt idx="46">
                  <c:v>0.000000</c:v>
                </c:pt>
                <c:pt idx="47">
                  <c:v>0.000000</c:v>
                </c:pt>
                <c:pt idx="48">
                  <c:v>0.000000</c:v>
                </c:pt>
                <c:pt idx="49">
                  <c:v>0.000000</c:v>
                </c:pt>
                <c:pt idx="50">
                  <c:v>0.000000</c:v>
                </c:pt>
                <c:pt idx="51">
                  <c:v>0.000000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830464"/>
          <c:y val="0"/>
          <c:w val="0.88191"/>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2958"/>
          <c:y val="0.12368"/>
          <c:w val="0.882328"/>
          <c:h val="0.810337"/>
        </c:manualLayout>
      </c:layout>
      <c:lineChart>
        <c:grouping val="standard"/>
        <c:varyColors val="0"/>
        <c:ser>
          <c:idx val="0"/>
          <c:order val="0"/>
          <c:tx>
            <c:strRef>
              <c:f>'Waterwaardes Vijver(s) - Vijver'!$I$2</c:f>
              <c:strCache>
                <c:ptCount val="1"/>
                <c:pt idx="0">
                  <c:v>NO2</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Vijver'!$A$3:$A$37</c:f>
              <c:strCache>
                <c:ptCount val="35"/>
                <c:pt idx="0">
                  <c:v>2</c:v>
                </c:pt>
                <c:pt idx="1">
                  <c:v>7</c:v>
                </c:pt>
                <c:pt idx="2">
                  <c:v>12</c:v>
                </c:pt>
                <c:pt idx="3">
                  <c:v>15</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47</c:v>
                </c:pt>
                <c:pt idx="34">
                  <c:v>51</c:v>
                </c:pt>
              </c:strCache>
            </c:strRef>
          </c:cat>
          <c:val>
            <c:numRef>
              <c:f>'Waterwaardes Vijver(s) - Vijver'!$I$3:$I$37</c:f>
              <c:numCache>
                <c:ptCount val="3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pt idx="18">
                  <c:v>0.000000</c:v>
                </c:pt>
                <c:pt idx="19">
                  <c:v>0.000000</c:v>
                </c:pt>
                <c:pt idx="20">
                  <c:v>0.000000</c:v>
                </c:pt>
                <c:pt idx="21">
                  <c:v>0.000000</c:v>
                </c:pt>
                <c:pt idx="22">
                  <c:v>0.000000</c:v>
                </c:pt>
                <c:pt idx="23">
                  <c:v>0.000000</c:v>
                </c:pt>
                <c:pt idx="24">
                  <c:v>0.000000</c:v>
                </c:pt>
                <c:pt idx="25">
                  <c:v>0.000000</c:v>
                </c:pt>
                <c:pt idx="26">
                  <c:v>0.000000</c:v>
                </c:pt>
                <c:pt idx="27">
                  <c:v>0.000000</c:v>
                </c:pt>
                <c:pt idx="28">
                  <c:v>0.000000</c:v>
                </c:pt>
                <c:pt idx="29">
                  <c:v>0.000000</c:v>
                </c:pt>
                <c:pt idx="30">
                  <c:v>0.000000</c:v>
                </c:pt>
                <c:pt idx="31">
                  <c:v>0.000000</c:v>
                </c:pt>
                <c:pt idx="32">
                  <c:v>0.000000</c:v>
                </c:pt>
                <c:pt idx="33">
                  <c:v>0.000000</c:v>
                </c:pt>
                <c:pt idx="34">
                  <c:v>0.000000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823084"/>
          <c:y val="0"/>
          <c:w val="0.874073"/>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8.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3882"/>
          <c:y val="0.12368"/>
          <c:w val="0.890239"/>
          <c:h val="0.810337"/>
        </c:manualLayout>
      </c:layout>
      <c:lineChart>
        <c:grouping val="standard"/>
        <c:varyColors val="0"/>
        <c:ser>
          <c:idx val="0"/>
          <c:order val="0"/>
          <c:tx>
            <c:strRef>
              <c:f>'Waterwaardes Vijver(s) - Binnen'!$I$2</c:f>
              <c:strCache>
                <c:ptCount val="1"/>
                <c:pt idx="0">
                  <c:v>NO2</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Binnen'!$A$3:$A$54</c:f>
              <c:strCach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strCache>
            </c:strRef>
          </c:cat>
          <c:val>
            <c:numRef>
              <c:f>'Waterwaardes Vijver(s) - Binnen'!$I$3:$I$54</c:f>
              <c:numCache>
                <c:ptCount val="52"/>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pt idx="15">
                  <c:v>0.000000</c:v>
                </c:pt>
                <c:pt idx="16">
                  <c:v>0.000000</c:v>
                </c:pt>
                <c:pt idx="17">
                  <c:v>0.000000</c:v>
                </c:pt>
                <c:pt idx="18">
                  <c:v>0.000000</c:v>
                </c:pt>
                <c:pt idx="19">
                  <c:v>0.000000</c:v>
                </c:pt>
                <c:pt idx="20">
                  <c:v>0.000000</c:v>
                </c:pt>
                <c:pt idx="21">
                  <c:v>0.000000</c:v>
                </c:pt>
                <c:pt idx="22">
                  <c:v>0.000000</c:v>
                </c:pt>
                <c:pt idx="23">
                  <c:v>0.000000</c:v>
                </c:pt>
                <c:pt idx="24">
                  <c:v>0.000000</c:v>
                </c:pt>
                <c:pt idx="25">
                  <c:v>0.000000</c:v>
                </c:pt>
                <c:pt idx="26">
                  <c:v>0.000000</c:v>
                </c:pt>
                <c:pt idx="27">
                  <c:v>0.000000</c:v>
                </c:pt>
                <c:pt idx="28">
                  <c:v>0.000000</c:v>
                </c:pt>
                <c:pt idx="29">
                  <c:v>0.000000</c:v>
                </c:pt>
                <c:pt idx="30">
                  <c:v>0.000000</c:v>
                </c:pt>
                <c:pt idx="31">
                  <c:v>0.000000</c:v>
                </c:pt>
                <c:pt idx="32">
                  <c:v>0.000000</c:v>
                </c:pt>
                <c:pt idx="33">
                  <c:v>0.000000</c:v>
                </c:pt>
                <c:pt idx="34">
                  <c:v>0.000000</c:v>
                </c:pt>
                <c:pt idx="35">
                  <c:v>0.000000</c:v>
                </c:pt>
                <c:pt idx="36">
                  <c:v>0.000000</c:v>
                </c:pt>
                <c:pt idx="37">
                  <c:v>0.000000</c:v>
                </c:pt>
                <c:pt idx="38">
                  <c:v>0.000000</c:v>
                </c:pt>
                <c:pt idx="39">
                  <c:v>0.000000</c:v>
                </c:pt>
                <c:pt idx="40">
                  <c:v>0.000000</c:v>
                </c:pt>
                <c:pt idx="41">
                  <c:v>0.000000</c:v>
                </c:pt>
                <c:pt idx="42">
                  <c:v>0.000000</c:v>
                </c:pt>
                <c:pt idx="43">
                  <c:v>0.000000</c:v>
                </c:pt>
                <c:pt idx="44">
                  <c:v>0.000000</c:v>
                </c:pt>
                <c:pt idx="45">
                  <c:v>0.000000</c:v>
                </c:pt>
                <c:pt idx="46">
                  <c:v>0.000000</c:v>
                </c:pt>
                <c:pt idx="47">
                  <c:v>0.000000</c:v>
                </c:pt>
                <c:pt idx="48">
                  <c:v>0.000000</c:v>
                </c:pt>
                <c:pt idx="49">
                  <c:v>0.000000</c:v>
                </c:pt>
                <c:pt idx="50">
                  <c:v>0.000000</c:v>
                </c:pt>
                <c:pt idx="51">
                  <c:v>0.000000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830464"/>
          <c:y val="0"/>
          <c:w val="0.88191"/>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9.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78067"/>
          <c:y val="0.12368"/>
          <c:w val="0.906811"/>
          <c:h val="0.810337"/>
        </c:manualLayout>
      </c:layout>
      <c:lineChart>
        <c:grouping val="standard"/>
        <c:varyColors val="0"/>
        <c:ser>
          <c:idx val="0"/>
          <c:order val="0"/>
          <c:tx>
            <c:strRef>
              <c:f>'Waterwaardes Vijver(s) - Vijver'!$L$2</c:f>
              <c:strCache>
                <c:ptCount val="1"/>
                <c:pt idx="0">
                  <c:v>Temp</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'Waterwaardes Vijver(s) - Vijver'!$A$3:$A$37</c:f>
              <c:strCache>
                <c:ptCount val="35"/>
                <c:pt idx="0">
                  <c:v>2</c:v>
                </c:pt>
                <c:pt idx="1">
                  <c:v>7</c:v>
                </c:pt>
                <c:pt idx="2">
                  <c:v>12</c:v>
                </c:pt>
                <c:pt idx="3">
                  <c:v>15</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47</c:v>
                </c:pt>
                <c:pt idx="34">
                  <c:v>51</c:v>
                </c:pt>
              </c:strCache>
            </c:strRef>
          </c:cat>
          <c:val>
            <c:numRef>
              <c:f>'Waterwaardes Vijver(s) - Vijver'!$L$3:$L$37</c:f>
              <c:numCache>
                <c:ptCount val="0"/>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
        <c:minorUnit val="0.5"/>
      </c:valAx>
      <c:spPr>
        <a:noFill/>
        <a:ln w="12700" cap="flat">
          <a:noFill/>
          <a:miter lim="400000"/>
        </a:ln>
        <a:effectLst/>
      </c:spPr>
    </c:plotArea>
    <c:legend>
      <c:legendPos val="t"/>
      <c:layout>
        <c:manualLayout>
          <c:xMode val="edge"/>
          <c:yMode val="edge"/>
          <c:x val="0.056844"/>
          <c:y val="0"/>
          <c:w val="0.898327"/>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141224</xdr:colOff>
      <xdr:row>151</xdr:row>
      <xdr:rowOff>58911</xdr:rowOff>
    </xdr:from>
    <xdr:to>
      <xdr:col>6</xdr:col>
      <xdr:colOff>482155</xdr:colOff>
      <xdr:row>174</xdr:row>
      <xdr:rowOff>71610</xdr:rowOff>
    </xdr:to>
    <xdr:graphicFrame>
      <xdr:nvGraphicFramePr>
        <xdr:cNvPr id="2" name="Chart 2"/>
        <xdr:cNvGraphicFramePr/>
      </xdr:nvGraphicFramePr>
      <xdr:xfrm>
        <a:off x="141224" y="24989011"/>
        <a:ext cx="4912932" cy="3810000"/>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117983</xdr:colOff>
      <xdr:row>178</xdr:row>
      <xdr:rowOff>80540</xdr:rowOff>
    </xdr:from>
    <xdr:to>
      <xdr:col>6</xdr:col>
      <xdr:colOff>238124</xdr:colOff>
      <xdr:row>201</xdr:row>
      <xdr:rowOff>93240</xdr:rowOff>
    </xdr:to>
    <xdr:graphicFrame>
      <xdr:nvGraphicFramePr>
        <xdr:cNvPr id="4" name="Chart 4"/>
        <xdr:cNvGraphicFramePr/>
      </xdr:nvGraphicFramePr>
      <xdr:xfrm>
        <a:off x="117983" y="29468340"/>
        <a:ext cx="4692142" cy="3810001"/>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6</xdr:col>
      <xdr:colOff>747998</xdr:colOff>
      <xdr:row>151</xdr:row>
      <xdr:rowOff>73862</xdr:rowOff>
    </xdr:from>
    <xdr:to>
      <xdr:col>13</xdr:col>
      <xdr:colOff>432847</xdr:colOff>
      <xdr:row>174</xdr:row>
      <xdr:rowOff>86561</xdr:rowOff>
    </xdr:to>
    <xdr:graphicFrame>
      <xdr:nvGraphicFramePr>
        <xdr:cNvPr id="6" name="Chart 6"/>
        <xdr:cNvGraphicFramePr/>
      </xdr:nvGraphicFramePr>
      <xdr:xfrm>
        <a:off x="5319998" y="25003962"/>
        <a:ext cx="5018850" cy="3810000"/>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6</xdr:col>
      <xdr:colOff>462454</xdr:colOff>
      <xdr:row>178</xdr:row>
      <xdr:rowOff>61159</xdr:rowOff>
    </xdr:from>
    <xdr:to>
      <xdr:col>13</xdr:col>
      <xdr:colOff>70341</xdr:colOff>
      <xdr:row>201</xdr:row>
      <xdr:rowOff>128786</xdr:rowOff>
    </xdr:to>
    <xdr:graphicFrame>
      <xdr:nvGraphicFramePr>
        <xdr:cNvPr id="8" name="Chart 8"/>
        <xdr:cNvGraphicFramePr/>
      </xdr:nvGraphicFramePr>
      <xdr:xfrm>
        <a:off x="5034454" y="29448959"/>
        <a:ext cx="4941888" cy="3864928"/>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14</xdr:col>
      <xdr:colOff>50669</xdr:colOff>
      <xdr:row>151</xdr:row>
      <xdr:rowOff>57629</xdr:rowOff>
    </xdr:from>
    <xdr:to>
      <xdr:col>21</xdr:col>
      <xdr:colOff>17966</xdr:colOff>
      <xdr:row>174</xdr:row>
      <xdr:rowOff>70328</xdr:rowOff>
    </xdr:to>
    <xdr:graphicFrame>
      <xdr:nvGraphicFramePr>
        <xdr:cNvPr id="10" name="Chart 10"/>
        <xdr:cNvGraphicFramePr/>
      </xdr:nvGraphicFramePr>
      <xdr:xfrm>
        <a:off x="10718669" y="24987729"/>
        <a:ext cx="5301298" cy="3810000"/>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14</xdr:col>
      <xdr:colOff>103489</xdr:colOff>
      <xdr:row>178</xdr:row>
      <xdr:rowOff>80540</xdr:rowOff>
    </xdr:from>
    <xdr:to>
      <xdr:col>20</xdr:col>
      <xdr:colOff>715692</xdr:colOff>
      <xdr:row>201</xdr:row>
      <xdr:rowOff>93240</xdr:rowOff>
    </xdr:to>
    <xdr:graphicFrame>
      <xdr:nvGraphicFramePr>
        <xdr:cNvPr id="12" name="Chart 12"/>
        <xdr:cNvGraphicFramePr/>
      </xdr:nvGraphicFramePr>
      <xdr:xfrm>
        <a:off x="10771489" y="29468340"/>
        <a:ext cx="5184204" cy="3810001"/>
      </xdr:xfrm>
      <a:graphic xmlns:a="http://schemas.openxmlformats.org/drawingml/2006/main">
        <a:graphicData uri="http://schemas.openxmlformats.org/drawingml/2006/chart">
          <c:chart xmlns:c="http://schemas.openxmlformats.org/drawingml/2006/chart" r:id="rId6"/>
        </a:graphicData>
      </a:graphic>
    </xdr:graphicFrame>
    <xdr:clientData/>
  </xdr:twoCellAnchor>
  <xdr:twoCellAnchor>
    <xdr:from>
      <xdr:col>20</xdr:col>
      <xdr:colOff>736934</xdr:colOff>
      <xdr:row>150</xdr:row>
      <xdr:rowOff>164723</xdr:rowOff>
    </xdr:from>
    <xdr:to>
      <xdr:col>27</xdr:col>
      <xdr:colOff>633619</xdr:colOff>
      <xdr:row>174</xdr:row>
      <xdr:rowOff>12322</xdr:rowOff>
    </xdr:to>
    <xdr:graphicFrame>
      <xdr:nvGraphicFramePr>
        <xdr:cNvPr id="14" name="Chart 14"/>
        <xdr:cNvGraphicFramePr/>
      </xdr:nvGraphicFramePr>
      <xdr:xfrm>
        <a:off x="15976934" y="24929723"/>
        <a:ext cx="5230686" cy="3810000"/>
      </xdr:xfrm>
      <a:graphic xmlns:a="http://schemas.openxmlformats.org/drawingml/2006/main">
        <a:graphicData uri="http://schemas.openxmlformats.org/drawingml/2006/chart">
          <c:chart xmlns:c="http://schemas.openxmlformats.org/drawingml/2006/chart" r:id="rId7"/>
        </a:graphicData>
      </a:graphic>
    </xdr:graphicFrame>
    <xdr:clientData/>
  </xdr:twoCellAnchor>
  <xdr:twoCellAnchor>
    <xdr:from>
      <xdr:col>21</xdr:col>
      <xdr:colOff>104538</xdr:colOff>
      <xdr:row>178</xdr:row>
      <xdr:rowOff>60170</xdr:rowOff>
    </xdr:from>
    <xdr:to>
      <xdr:col>27</xdr:col>
      <xdr:colOff>716741</xdr:colOff>
      <xdr:row>201</xdr:row>
      <xdr:rowOff>72869</xdr:rowOff>
    </xdr:to>
    <xdr:graphicFrame>
      <xdr:nvGraphicFramePr>
        <xdr:cNvPr id="16" name="Chart 16"/>
        <xdr:cNvGraphicFramePr/>
      </xdr:nvGraphicFramePr>
      <xdr:xfrm>
        <a:off x="16106538" y="29447970"/>
        <a:ext cx="5184204" cy="3810000"/>
      </xdr:xfrm>
      <a:graphic xmlns:a="http://schemas.openxmlformats.org/drawingml/2006/main">
        <a:graphicData uri="http://schemas.openxmlformats.org/drawingml/2006/chart">
          <c:chart xmlns:c="http://schemas.openxmlformats.org/drawingml/2006/chart" r:id="rId8"/>
        </a:graphicData>
      </a:graphic>
    </xdr:graphicFrame>
    <xdr:clientData/>
  </xdr:twoCellAnchor>
  <xdr:twoCellAnchor>
    <xdr:from>
      <xdr:col>27</xdr:col>
      <xdr:colOff>731812</xdr:colOff>
      <xdr:row>150</xdr:row>
      <xdr:rowOff>129106</xdr:rowOff>
    </xdr:from>
    <xdr:to>
      <xdr:col>34</xdr:col>
      <xdr:colOff>487272</xdr:colOff>
      <xdr:row>173</xdr:row>
      <xdr:rowOff>141806</xdr:rowOff>
    </xdr:to>
    <xdr:graphicFrame>
      <xdr:nvGraphicFramePr>
        <xdr:cNvPr id="18" name="Chart 18"/>
        <xdr:cNvGraphicFramePr/>
      </xdr:nvGraphicFramePr>
      <xdr:xfrm>
        <a:off x="21305812" y="24894106"/>
        <a:ext cx="5089462" cy="3810001"/>
      </xdr:xfrm>
      <a:graphic xmlns:a="http://schemas.openxmlformats.org/drawingml/2006/main">
        <a:graphicData uri="http://schemas.openxmlformats.org/drawingml/2006/chart">
          <c:chart xmlns:c="http://schemas.openxmlformats.org/drawingml/2006/chart" r:id="rId9"/>
        </a:graphicData>
      </a:graphic>
    </xdr:graphicFrame>
    <xdr:clientData/>
  </xdr:twoCellAnchor>
  <xdr:twoCellAnchor>
    <xdr:from>
      <xdr:col>28</xdr:col>
      <xdr:colOff>99414</xdr:colOff>
      <xdr:row>178</xdr:row>
      <xdr:rowOff>61159</xdr:rowOff>
    </xdr:from>
    <xdr:to>
      <xdr:col>34</xdr:col>
      <xdr:colOff>539913</xdr:colOff>
      <xdr:row>201</xdr:row>
      <xdr:rowOff>73858</xdr:rowOff>
    </xdr:to>
    <xdr:graphicFrame>
      <xdr:nvGraphicFramePr>
        <xdr:cNvPr id="20" name="Chart 20"/>
        <xdr:cNvGraphicFramePr/>
      </xdr:nvGraphicFramePr>
      <xdr:xfrm>
        <a:off x="21435414" y="29448959"/>
        <a:ext cx="5012500" cy="3810000"/>
      </xdr:xfrm>
      <a:graphic xmlns:a="http://schemas.openxmlformats.org/drawingml/2006/main">
        <a:graphicData uri="http://schemas.openxmlformats.org/drawingml/2006/chart">
          <c:chart xmlns:c="http://schemas.openxmlformats.org/drawingml/2006/chart" r:id="rId10"/>
        </a:graphicData>
      </a:graphic>
    </xdr:graphicFrame>
    <xdr:clientData/>
  </xdr:twoCellAnchor>
  <xdr:twoCellAnchor>
    <xdr:from>
      <xdr:col>16</xdr:col>
      <xdr:colOff>434229</xdr:colOff>
      <xdr:row>148</xdr:row>
      <xdr:rowOff>104494</xdr:rowOff>
    </xdr:from>
    <xdr:to>
      <xdr:col>18</xdr:col>
      <xdr:colOff>384953</xdr:colOff>
      <xdr:row>151</xdr:row>
      <xdr:rowOff>68376</xdr:rowOff>
    </xdr:to>
    <xdr:sp>
      <xdr:nvSpPr>
        <xdr:cNvPr id="22" name="Shape 22"/>
        <xdr:cNvSpPr txBox="1"/>
      </xdr:nvSpPr>
      <xdr:spPr>
        <a:xfrm>
          <a:off x="12626229" y="24539294"/>
          <a:ext cx="1474725" cy="45918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2000" u="none">
              <a:solidFill>
                <a:srgbClr val="000000"/>
              </a:solidFill>
              <a:uFillTx/>
              <a:latin typeface="+mn-lt"/>
              <a:ea typeface="+mn-ea"/>
              <a:cs typeface="+mn-cs"/>
              <a:sym typeface="Helvetica Neue"/>
            </a:defRPr>
          </a:pPr>
          <a:r>
            <a:rPr b="0" baseline="0" cap="none" i="0" spc="0" strike="noStrike" sz="2000" u="none">
              <a:solidFill>
                <a:srgbClr val="000000"/>
              </a:solidFill>
              <a:uFillTx/>
              <a:latin typeface="+mn-lt"/>
              <a:ea typeface="+mn-ea"/>
              <a:cs typeface="+mn-cs"/>
              <a:sym typeface="Helvetica Neue"/>
            </a:rPr>
            <a:t>Vijver 29m3</a:t>
          </a:r>
        </a:p>
      </xdr:txBody>
    </xdr:sp>
    <xdr:clientData/>
  </xdr:twoCellAnchor>
  <xdr:twoCellAnchor>
    <xdr:from>
      <xdr:col>16</xdr:col>
      <xdr:colOff>459914</xdr:colOff>
      <xdr:row>175</xdr:row>
      <xdr:rowOff>127225</xdr:rowOff>
    </xdr:from>
    <xdr:to>
      <xdr:col>19</xdr:col>
      <xdr:colOff>105330</xdr:colOff>
      <xdr:row>178</xdr:row>
      <xdr:rowOff>91106</xdr:rowOff>
    </xdr:to>
    <xdr:sp>
      <xdr:nvSpPr>
        <xdr:cNvPr id="23" name="Shape 23"/>
        <xdr:cNvSpPr txBox="1"/>
      </xdr:nvSpPr>
      <xdr:spPr>
        <a:xfrm>
          <a:off x="12651914" y="29019725"/>
          <a:ext cx="1931417" cy="45918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2000" u="none">
              <a:solidFill>
                <a:srgbClr val="000000"/>
              </a:solidFill>
              <a:uFillTx/>
              <a:latin typeface="+mn-lt"/>
              <a:ea typeface="+mn-ea"/>
              <a:cs typeface="+mn-cs"/>
              <a:sym typeface="Helvetica Neue"/>
            </a:defRPr>
          </a:pPr>
          <a:r>
            <a:rPr b="0" baseline="0" cap="none" i="0" spc="0" strike="noStrike" sz="2000" u="none">
              <a:solidFill>
                <a:srgbClr val="000000"/>
              </a:solidFill>
              <a:uFillTx/>
              <a:latin typeface="+mn-lt"/>
              <a:ea typeface="+mn-ea"/>
              <a:cs typeface="+mn-cs"/>
              <a:sym typeface="Helvetica Neue"/>
            </a:rPr>
            <a:t>Binnenbak 2m3</a:t>
          </a:r>
        </a:p>
      </xdr:txBody>
    </xdr:sp>
    <xdr:clientData/>
  </xdr:twoCellAnchor>
  <xdr:twoCellAnchor>
    <xdr:from>
      <xdr:col>0</xdr:col>
      <xdr:colOff>362013</xdr:colOff>
      <xdr:row>154</xdr:row>
      <xdr:rowOff>161831</xdr:rowOff>
    </xdr:from>
    <xdr:to>
      <xdr:col>3</xdr:col>
      <xdr:colOff>616013</xdr:colOff>
      <xdr:row>159</xdr:row>
      <xdr:rowOff>149131</xdr:rowOff>
    </xdr:to>
    <xdr:sp>
      <xdr:nvSpPr>
        <xdr:cNvPr id="3" name="Shape 3"/>
        <xdr:cNvSpPr/>
      </xdr:nvSpPr>
      <xdr:spPr>
        <a:xfrm>
          <a:off x="362013" y="25587231"/>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KH
1 zeer gevaarlijk voor PH crash (CaCo3 toevoegen)
Tussen de 2 en 7 is ideaal. De PH heeft buffer zal niet te hoog zijn
Hoger dan 7 de PH zal hoog zijn welke niet ideaal is voor koi.
</a:t>
          </a:r>
        </a:p>
      </xdr:txBody>
    </xdr:sp>
    <xdr:clientData/>
  </xdr:twoCellAnchor>
  <xdr:twoCellAnchor>
    <xdr:from>
      <xdr:col>0</xdr:col>
      <xdr:colOff>338772</xdr:colOff>
      <xdr:row>182</xdr:row>
      <xdr:rowOff>18361</xdr:rowOff>
    </xdr:from>
    <xdr:to>
      <xdr:col>3</xdr:col>
      <xdr:colOff>592772</xdr:colOff>
      <xdr:row>187</xdr:row>
      <xdr:rowOff>5661</xdr:rowOff>
    </xdr:to>
    <xdr:sp>
      <xdr:nvSpPr>
        <xdr:cNvPr id="5" name="Shape 5"/>
        <xdr:cNvSpPr/>
      </xdr:nvSpPr>
      <xdr:spPr>
        <a:xfrm>
          <a:off x="338772" y="30066561"/>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KH
1 zeer gevaarlijk voor PH crash (CaCo3 toevoegen)
Tussen de 2 en 7 is ideaal. De PH heeft buffer zal niet te hoog zijn
Hoger dan 7 de PH zal hoog zijn welke niet ideaal is voor koi.</a:t>
          </a:r>
        </a:p>
      </xdr:txBody>
    </xdr:sp>
    <xdr:clientData/>
  </xdr:twoCellAnchor>
  <xdr:twoCellAnchor>
    <xdr:from>
      <xdr:col>7</xdr:col>
      <xdr:colOff>312705</xdr:colOff>
      <xdr:row>155</xdr:row>
      <xdr:rowOff>11683</xdr:rowOff>
    </xdr:from>
    <xdr:to>
      <xdr:col>10</xdr:col>
      <xdr:colOff>566705</xdr:colOff>
      <xdr:row>159</xdr:row>
      <xdr:rowOff>164083</xdr:rowOff>
    </xdr:to>
    <xdr:sp>
      <xdr:nvSpPr>
        <xdr:cNvPr id="7" name="Shape 7"/>
        <xdr:cNvSpPr/>
      </xdr:nvSpPr>
      <xdr:spPr>
        <a:xfrm>
          <a:off x="5646705" y="25602183"/>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PH
Voor koi is de PH ideaal tussen 6,8 en 7,8
Een PH tussen 5,9 en 6,8 is niet ideaal en moet dringend verhoogd worden
Een PH tussen 7,8 en 8,5 is goed verdraagbaar voor koi
Een PH boven de 8,5 zou verlaagd moeten worden.</a:t>
          </a:r>
        </a:p>
      </xdr:txBody>
    </xdr:sp>
    <xdr:clientData/>
  </xdr:twoCellAnchor>
  <xdr:twoCellAnchor>
    <xdr:from>
      <xdr:col>7</xdr:col>
      <xdr:colOff>27161</xdr:colOff>
      <xdr:row>181</xdr:row>
      <xdr:rowOff>164079</xdr:rowOff>
    </xdr:from>
    <xdr:to>
      <xdr:col>10</xdr:col>
      <xdr:colOff>281161</xdr:colOff>
      <xdr:row>186</xdr:row>
      <xdr:rowOff>151379</xdr:rowOff>
    </xdr:to>
    <xdr:sp>
      <xdr:nvSpPr>
        <xdr:cNvPr id="9" name="Shape 9"/>
        <xdr:cNvSpPr/>
      </xdr:nvSpPr>
      <xdr:spPr>
        <a:xfrm>
          <a:off x="5361161" y="30047179"/>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PH
Voor koi is de PH ideaal tussen 6,8 en 7,8
Een PH tussen 5,9 en 6,8 is niet ideaal en moet dringend verhoogd worden
Een PH tussen 7,8 en 8,5 is goed verdraagbaar voor koi
Een PH boven de 8,5 zou verlaagd moeten worden.</a:t>
          </a:r>
        </a:p>
      </xdr:txBody>
    </xdr:sp>
    <xdr:clientData/>
  </xdr:twoCellAnchor>
  <xdr:twoCellAnchor>
    <xdr:from>
      <xdr:col>14</xdr:col>
      <xdr:colOff>659824</xdr:colOff>
      <xdr:row>154</xdr:row>
      <xdr:rowOff>160549</xdr:rowOff>
    </xdr:from>
    <xdr:to>
      <xdr:col>18</xdr:col>
      <xdr:colOff>151824</xdr:colOff>
      <xdr:row>159</xdr:row>
      <xdr:rowOff>147849</xdr:rowOff>
    </xdr:to>
    <xdr:sp>
      <xdr:nvSpPr>
        <xdr:cNvPr id="11" name="Shape 11"/>
        <xdr:cNvSpPr/>
      </xdr:nvSpPr>
      <xdr:spPr>
        <a:xfrm>
          <a:off x="11327824" y="25585949"/>
          <a:ext cx="2540001" cy="812800"/>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Vrije Ammoniak
Ammoniak is zeer giftig voor koi en word door de koi uitgeademd via de kieuwen.
Het grootste gedeelte word onder invloed van de PH en de temperatuur omgezet naar ammonia welke niet giftig is voor koi.
De Ammoniak zou onder de 0,01 mg/L moeten blijven.
Indien boven de 0,01 mg/L direct actie ondernemen.</a:t>
          </a:r>
        </a:p>
      </xdr:txBody>
    </xdr:sp>
    <xdr:clientData/>
  </xdr:twoCellAnchor>
  <xdr:twoCellAnchor>
    <xdr:from>
      <xdr:col>14</xdr:col>
      <xdr:colOff>642032</xdr:colOff>
      <xdr:row>182</xdr:row>
      <xdr:rowOff>18361</xdr:rowOff>
    </xdr:from>
    <xdr:to>
      <xdr:col>18</xdr:col>
      <xdr:colOff>134032</xdr:colOff>
      <xdr:row>187</xdr:row>
      <xdr:rowOff>5661</xdr:rowOff>
    </xdr:to>
    <xdr:sp>
      <xdr:nvSpPr>
        <xdr:cNvPr id="13" name="Shape 13"/>
        <xdr:cNvSpPr/>
      </xdr:nvSpPr>
      <xdr:spPr>
        <a:xfrm>
          <a:off x="11310032" y="30066561"/>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Vrije Ammoniak
Ammoniak is zeer giftig voor koi en word door de koi uitgeademd via de kieuwen.
Het grootste gedeelte word onder invloed van de PH en de temperatuur omgezet naar ammonia welke niet giftig is voor koi.
De Ammoniak zou onder de 0,01 mg/L moeten blijven.
Indien boven de 0,01 mg/L direct actie ondernemen.</a:t>
          </a:r>
        </a:p>
      </xdr:txBody>
    </xdr:sp>
    <xdr:clientData/>
  </xdr:twoCellAnchor>
  <xdr:twoCellAnchor>
    <xdr:from>
      <xdr:col>21</xdr:col>
      <xdr:colOff>513477</xdr:colOff>
      <xdr:row>154</xdr:row>
      <xdr:rowOff>102544</xdr:rowOff>
    </xdr:from>
    <xdr:to>
      <xdr:col>25</xdr:col>
      <xdr:colOff>5477</xdr:colOff>
      <xdr:row>159</xdr:row>
      <xdr:rowOff>89844</xdr:rowOff>
    </xdr:to>
    <xdr:sp>
      <xdr:nvSpPr>
        <xdr:cNvPr id="15" name="Shape 15"/>
        <xdr:cNvSpPr/>
      </xdr:nvSpPr>
      <xdr:spPr>
        <a:xfrm>
          <a:off x="16515477" y="25527944"/>
          <a:ext cx="2540001" cy="812799"/>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Nitriet
Nitriet is giftig voor koi.
Een waarde tot 0,15 mg/L is langdurig geen probleem voor de koi
Tussen 0,15mg\L en 0,25 mg\L is langdurig schadelijk.
Boven de 0,25mg\L direct actie ondernemen.</a:t>
          </a:r>
        </a:p>
      </xdr:txBody>
    </xdr:sp>
    <xdr:clientData/>
  </xdr:twoCellAnchor>
  <xdr:twoCellAnchor>
    <xdr:from>
      <xdr:col>21</xdr:col>
      <xdr:colOff>643081</xdr:colOff>
      <xdr:row>181</xdr:row>
      <xdr:rowOff>163090</xdr:rowOff>
    </xdr:from>
    <xdr:to>
      <xdr:col>25</xdr:col>
      <xdr:colOff>135081</xdr:colOff>
      <xdr:row>186</xdr:row>
      <xdr:rowOff>150390</xdr:rowOff>
    </xdr:to>
    <xdr:sp>
      <xdr:nvSpPr>
        <xdr:cNvPr id="17" name="Shape 17"/>
        <xdr:cNvSpPr/>
      </xdr:nvSpPr>
      <xdr:spPr>
        <a:xfrm>
          <a:off x="16645081" y="30046190"/>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Nitriet
Nitriet is giftig voor koi.
Een waarde tot 0,15 mg/L is langdurig geen probleem voor de koi
Tussen 0,15mg\L en 0,25 mg\L is langdurig schadelijk.
Boven de 0,25mg\L direct actie ondernemen.</a:t>
          </a:r>
        </a:p>
      </xdr:txBody>
    </xdr:sp>
    <xdr:clientData/>
  </xdr:twoCellAnchor>
  <xdr:twoCellAnchor>
    <xdr:from>
      <xdr:col>28</xdr:col>
      <xdr:colOff>367131</xdr:colOff>
      <xdr:row>154</xdr:row>
      <xdr:rowOff>66927</xdr:rowOff>
    </xdr:from>
    <xdr:to>
      <xdr:col>31</xdr:col>
      <xdr:colOff>621131</xdr:colOff>
      <xdr:row>159</xdr:row>
      <xdr:rowOff>54227</xdr:rowOff>
    </xdr:to>
    <xdr:sp>
      <xdr:nvSpPr>
        <xdr:cNvPr id="19" name="Shape 19"/>
        <xdr:cNvSpPr/>
      </xdr:nvSpPr>
      <xdr:spPr>
        <a:xfrm>
          <a:off x="21703131" y="25492327"/>
          <a:ext cx="2540001" cy="812803"/>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Temperatuur van het water.
Onder de 10C niet meer voeren.
Tussen de 10C en 20C graden het voeren langzaam verhogen
Van 20 tot 28C maximaal voeren.
Boven de 28c zeer weinig voeren
In het najaar mag vol worden doorgevoerd totdat het water onder de 16C komt dan langzaam afbouwen.
Indien de temperatuur onder de 8 of 6 graden zakt niet meer voeren (afhankelijk van voer).
Pas weer beginnen indien het water stabiel op 10C of hoger is.</a:t>
          </a:r>
        </a:p>
      </xdr:txBody>
    </xdr:sp>
    <xdr:clientData/>
  </xdr:twoCellAnchor>
  <xdr:twoCellAnchor>
    <xdr:from>
      <xdr:col>28</xdr:col>
      <xdr:colOff>496734</xdr:colOff>
      <xdr:row>181</xdr:row>
      <xdr:rowOff>164079</xdr:rowOff>
    </xdr:from>
    <xdr:to>
      <xdr:col>31</xdr:col>
      <xdr:colOff>750734</xdr:colOff>
      <xdr:row>186</xdr:row>
      <xdr:rowOff>151379</xdr:rowOff>
    </xdr:to>
    <xdr:sp>
      <xdr:nvSpPr>
        <xdr:cNvPr id="21" name="Shape 21"/>
        <xdr:cNvSpPr/>
      </xdr:nvSpPr>
      <xdr:spPr>
        <a:xfrm>
          <a:off x="21832734" y="30047179"/>
          <a:ext cx="2540001" cy="812801"/>
        </a:xfrm>
        <a:prstGeom prst="rect">
          <a:avLst/>
        </a:prstGeom>
        <a:gradFill flip="none" rotWithShape="1">
          <a:gsLst>
            <a:gs pos="0">
              <a:srgbClr val="FFFFD4"/>
            </a:gs>
            <a:gs pos="100000">
              <a:srgbClr val="FFFF80"/>
            </a:gs>
          </a:gsLst>
          <a:lin ang="16200000" scaled="0"/>
        </a:gradFill>
        <a:ln w="9525">
          <a:solidFill>
            <a:srgbClr val="ECECA1"/>
          </a:solidFill>
          <a:prstDash val="solid"/>
          <a:round/>
          <a:headEnd type="none" w="med" len="med"/>
          <a:tailEnd type="none" w="med" len="med"/>
        </a:ln>
        <a:effectLst>
          <a:outerShdw sx="100000" sy="100000" kx="0" ky="0" algn="b" rotWithShape="0" blurRad="63500" dist="35560" dir="2700000">
            <a:srgbClr val="808080"/>
          </a:outerShdw>
        </a:effectLst>
      </xdr:spPr>
      <xdr:txBody>
        <a:bodyPr vertOverflow="clip" horzOverflow="clip" lIns="91439" tIns="45719" rIns="91439" bIns="45719">
          <a:spAutoFit/>
        </a:bodyPr>
        <a:lstStyle/>
        <a:p>
          <a:pPr marL="0" marR="0" indent="0" algn="l" defTabSz="457200" rtl="0" latinLnBrk="0">
            <a:lnSpc>
              <a:spcPct val="100000"/>
            </a:lnSpc>
            <a:spcBef>
              <a:spcPts val="0"/>
            </a:spcBef>
            <a:spcAft>
              <a:spcPts val="0"/>
            </a:spcAft>
            <a:buClrTx/>
            <a:buSzTx/>
            <a:buFontTx/>
            <a:buNone/>
            <a:tabLst/>
            <a:defRPr/>
          </a:pPr>
          <a:r>
            <a:rPr b="0" baseline="0" cap="none" i="0" spc="0" strike="noStrike" sz="1100" u="none">
              <a:solidFill>
                <a:srgbClr val="000000"/>
              </a:solidFill>
              <a:uFillTx/>
              <a:latin typeface="+mn-lt"/>
              <a:ea typeface="+mn-ea"/>
              <a:cs typeface="+mn-cs"/>
              <a:sym typeface="Helvetica Neue"/>
            </a:rPr>
            <a:t>Stefan Pirnay:
Temperatuur van het water.
Onder de 10C niet meer voeren.
Tussen de 10C en 20C graden het voeren langzaam verhogen
Van 20 tot 28C maximaal voeren.
Boven de 28c zeer weinig voeren
In een binnenbak idealiter de temperatuur niet onder de 16C laten komen,
Het afweer systeem van de koi blijft dan optimaal, en er kan redelijk doorgevoerd worden.
De ideale groeitemperatuur is 23C tot 25C</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62</v>
      </c>
      <c r="D11" t="s" s="5">
        <v>63</v>
      </c>
    </row>
    <row r="12">
      <c r="B12" s="4"/>
      <c r="C12" t="s" s="4">
        <v>82</v>
      </c>
      <c r="D12" t="s" s="5">
        <v>83</v>
      </c>
    </row>
    <row r="13">
      <c r="B13" t="s" s="3">
        <v>84</v>
      </c>
      <c r="C13" s="3"/>
      <c r="D13" s="3"/>
    </row>
    <row r="14">
      <c r="B14" s="4"/>
      <c r="C14" t="s" s="4">
        <v>85</v>
      </c>
      <c r="D14" t="s" s="5">
        <v>86</v>
      </c>
    </row>
    <row r="15">
      <c r="B15" s="4"/>
      <c r="C15" t="s" s="4">
        <v>94</v>
      </c>
      <c r="D15" t="s" s="5">
        <v>95</v>
      </c>
    </row>
  </sheetData>
  <mergeCells count="1">
    <mergeCell ref="B3:D3"/>
  </mergeCells>
  <hyperlinks>
    <hyperlink ref="D10" location="'Waterwaardes Vijver(s) - Vijver'!R2C1" tooltip="" display="Waterwaardes Vijver(s) - Vijver"/>
    <hyperlink ref="D11" location="'Waterwaardes Vijver(s) - Binnen'!R2C1" tooltip="" display="Waterwaardes Vijver(s) - Binnen"/>
    <hyperlink ref="D12" location="'Waterwaardes Vijver(s) - Tekeni'!R1C1" tooltip="" display="Waterwaardes Vijver(s) - Tekeni"/>
    <hyperlink ref="D14" location="'Rekentabel - Vijver'!R2C1" tooltip="" display="Rekentabel - Vijver"/>
    <hyperlink ref="D15" location="'Rekentabel - Binnenbak 2m3'!R2C1" tooltip="" display="Rekentabel - Binnenbak 2m3"/>
  </hyperlinks>
</worksheet>
</file>

<file path=xl/worksheets/sheet2.xml><?xml version="1.0" encoding="utf-8"?>
<worksheet xmlns:r="http://schemas.openxmlformats.org/officeDocument/2006/relationships" xmlns="http://schemas.openxmlformats.org/spreadsheetml/2006/main">
  <dimension ref="A2:R3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9.35938" style="6" customWidth="1"/>
    <col min="2" max="2" width="13.6172" style="6" customWidth="1"/>
    <col min="3" max="17" width="16.3516" style="6" customWidth="1"/>
    <col min="18" max="18" width="83.4531" style="6" customWidth="1"/>
    <col min="19" max="16384" width="16.3516" style="6" customWidth="1"/>
  </cols>
  <sheetData>
    <row r="1" ht="27.65" customHeight="1">
      <c r="A1" t="s" s="7">
        <v>5</v>
      </c>
      <c r="B1" s="7"/>
      <c r="C1" s="7"/>
      <c r="D1" s="7"/>
      <c r="E1" s="7"/>
      <c r="F1" s="7"/>
      <c r="G1" s="7"/>
      <c r="H1" s="7"/>
      <c r="I1" s="7"/>
      <c r="J1" s="7"/>
      <c r="K1" s="7"/>
      <c r="L1" s="7"/>
      <c r="M1" s="7"/>
      <c r="N1" s="7"/>
      <c r="O1" s="7"/>
      <c r="P1" s="7"/>
      <c r="Q1" s="7"/>
      <c r="R1" s="7"/>
    </row>
    <row r="2" ht="32.25" customHeight="1">
      <c r="A2" t="s" s="8">
        <v>7</v>
      </c>
      <c r="B2" t="s" s="8">
        <v>8</v>
      </c>
      <c r="C2" t="s" s="8">
        <v>9</v>
      </c>
      <c r="D2" t="s" s="8">
        <v>10</v>
      </c>
      <c r="E2" t="s" s="8">
        <v>11</v>
      </c>
      <c r="F2" t="s" s="8">
        <v>12</v>
      </c>
      <c r="G2" t="s" s="8">
        <v>13</v>
      </c>
      <c r="H2" t="s" s="8">
        <v>14</v>
      </c>
      <c r="I2" t="s" s="8">
        <v>15</v>
      </c>
      <c r="J2" t="s" s="8">
        <v>16</v>
      </c>
      <c r="K2" t="s" s="8">
        <v>17</v>
      </c>
      <c r="L2" t="s" s="8">
        <v>18</v>
      </c>
      <c r="M2" t="s" s="8">
        <v>19</v>
      </c>
      <c r="N2" t="s" s="8">
        <v>20</v>
      </c>
      <c r="O2" t="s" s="8">
        <v>21</v>
      </c>
      <c r="P2" t="s" s="8">
        <v>22</v>
      </c>
      <c r="Q2" t="s" s="8">
        <v>23</v>
      </c>
      <c r="R2" t="s" s="8">
        <v>24</v>
      </c>
    </row>
    <row r="3" ht="20.25" customHeight="1">
      <c r="A3" t="s" s="9">
        <v>25</v>
      </c>
      <c r="B3" s="10">
        <v>43831</v>
      </c>
      <c r="C3" s="11"/>
      <c r="D3" s="11"/>
      <c r="E3" s="12"/>
      <c r="F3" s="13"/>
      <c r="G3" s="14">
        <f>'Rekentabel - Vijver'!C3</f>
        <v>0</v>
      </c>
      <c r="H3" s="15"/>
      <c r="I3" s="16">
        <f>'Rekentabel - Vijver'!D3</f>
        <v>0</v>
      </c>
      <c r="J3" s="15"/>
      <c r="K3" s="13"/>
      <c r="L3" s="13"/>
      <c r="M3" s="15"/>
      <c r="N3" s="15"/>
      <c r="O3" s="13"/>
      <c r="P3" s="13">
        <f>'Rekentabel - Vijver'!G3-'Rekentabel - Vijver'!H3</f>
        <v>0</v>
      </c>
      <c r="Q3" s="17"/>
      <c r="R3" s="17"/>
    </row>
    <row r="4" ht="20.05" customHeight="1">
      <c r="A4" t="s" s="18">
        <v>26</v>
      </c>
      <c r="B4" s="19">
        <v>43862</v>
      </c>
      <c r="C4" s="20"/>
      <c r="D4" s="20"/>
      <c r="E4" s="21"/>
      <c r="F4" s="22"/>
      <c r="G4" s="23">
        <f>'Rekentabel - Vijver'!C4</f>
        <v>0</v>
      </c>
      <c r="H4" s="24"/>
      <c r="I4" s="25">
        <f>'Rekentabel - Vijver'!D4</f>
        <v>0</v>
      </c>
      <c r="J4" s="24"/>
      <c r="K4" s="22"/>
      <c r="L4" s="22"/>
      <c r="M4" s="24"/>
      <c r="N4" s="24"/>
      <c r="O4" s="22"/>
      <c r="P4" s="22">
        <f>'Rekentabel - Vijver'!G4-'Rekentabel - Vijver'!H4</f>
        <v>0</v>
      </c>
      <c r="Q4" s="26"/>
      <c r="R4" s="26"/>
    </row>
    <row r="5" ht="20.05" customHeight="1">
      <c r="A5" t="s" s="18">
        <v>27</v>
      </c>
      <c r="B5" s="19">
        <v>43891</v>
      </c>
      <c r="C5" s="20"/>
      <c r="D5" s="20"/>
      <c r="E5" s="21"/>
      <c r="F5" s="22"/>
      <c r="G5" s="23">
        <f>'Rekentabel - Vijver'!C5</f>
        <v>0</v>
      </c>
      <c r="H5" s="24"/>
      <c r="I5" s="25">
        <f>'Rekentabel - Vijver'!D5</f>
        <v>0</v>
      </c>
      <c r="J5" s="24"/>
      <c r="K5" s="22"/>
      <c r="L5" s="22"/>
      <c r="M5" s="24"/>
      <c r="N5" s="24"/>
      <c r="O5" s="22"/>
      <c r="P5" s="22">
        <f>'Rekentabel - Vijver'!G5-'Rekentabel - Vijver'!H5</f>
        <v>0</v>
      </c>
      <c r="Q5" s="26"/>
      <c r="R5" s="26"/>
    </row>
    <row r="6" ht="20.05" customHeight="1">
      <c r="A6" t="s" s="18">
        <v>28</v>
      </c>
      <c r="B6" t="s" s="27">
        <v>29</v>
      </c>
      <c r="C6" s="20"/>
      <c r="D6" s="20"/>
      <c r="E6" s="21"/>
      <c r="F6" s="22"/>
      <c r="G6" s="23">
        <f>'Rekentabel - Vijver'!C6</f>
        <v>0</v>
      </c>
      <c r="H6" s="24"/>
      <c r="I6" s="25">
        <f>'Rekentabel - Vijver'!D6</f>
        <v>0</v>
      </c>
      <c r="J6" s="24"/>
      <c r="K6" s="22"/>
      <c r="L6" s="22"/>
      <c r="M6" s="24"/>
      <c r="N6" s="24"/>
      <c r="O6" s="22"/>
      <c r="P6" s="22">
        <f>'Rekentabel - Vijver'!G6-'Rekentabel - Vijver'!H6</f>
        <v>0</v>
      </c>
      <c r="Q6" s="26"/>
      <c r="R6" s="26"/>
    </row>
    <row r="7" ht="20.05" customHeight="1">
      <c r="A7" t="s" s="18">
        <v>30</v>
      </c>
      <c r="B7" t="s" s="27">
        <v>31</v>
      </c>
      <c r="C7" s="20"/>
      <c r="D7" s="20"/>
      <c r="E7" s="21"/>
      <c r="F7" s="22"/>
      <c r="G7" s="23">
        <f>'Rekentabel - Vijver'!C7</f>
        <v>0</v>
      </c>
      <c r="H7" s="24"/>
      <c r="I7" s="25">
        <f>'Rekentabel - Vijver'!D7</f>
        <v>0</v>
      </c>
      <c r="J7" s="24"/>
      <c r="K7" s="22"/>
      <c r="L7" s="22"/>
      <c r="M7" s="24"/>
      <c r="N7" s="24"/>
      <c r="O7" s="22"/>
      <c r="P7" s="22">
        <f>'Rekentabel - Vijver'!G7-'Rekentabel - Vijver'!H7</f>
        <v>0</v>
      </c>
      <c r="Q7" s="26"/>
      <c r="R7" s="26"/>
    </row>
    <row r="8" ht="20.05" customHeight="1">
      <c r="A8" t="s" s="18">
        <v>32</v>
      </c>
      <c r="B8" s="28">
        <v>43953</v>
      </c>
      <c r="C8" s="20"/>
      <c r="D8" s="20"/>
      <c r="E8" s="21"/>
      <c r="F8" s="22"/>
      <c r="G8" s="23">
        <f>'Rekentabel - Vijver'!C8</f>
        <v>0</v>
      </c>
      <c r="H8" s="24"/>
      <c r="I8" s="25">
        <f>'Rekentabel - Vijver'!D8</f>
        <v>0</v>
      </c>
      <c r="J8" s="24"/>
      <c r="K8" s="22"/>
      <c r="L8" s="22"/>
      <c r="M8" s="24"/>
      <c r="N8" s="24"/>
      <c r="O8" s="22"/>
      <c r="P8" s="22">
        <f>'Rekentabel - Vijver'!G8-'Rekentabel - Vijver'!H8</f>
        <v>0</v>
      </c>
      <c r="Q8" s="26"/>
      <c r="R8" s="26"/>
    </row>
    <row r="9" ht="20.05" customHeight="1">
      <c r="A9" t="s" s="18">
        <v>33</v>
      </c>
      <c r="B9" s="29">
        <v>43960</v>
      </c>
      <c r="C9" s="20"/>
      <c r="D9" s="20"/>
      <c r="E9" s="21"/>
      <c r="F9" s="22"/>
      <c r="G9" s="23">
        <f>'Rekentabel - Vijver'!C9</f>
        <v>0</v>
      </c>
      <c r="H9" s="24"/>
      <c r="I9" s="25">
        <f>'Rekentabel - Vijver'!D9</f>
        <v>0</v>
      </c>
      <c r="J9" s="24"/>
      <c r="K9" s="22"/>
      <c r="L9" s="22"/>
      <c r="M9" s="24"/>
      <c r="N9" s="24"/>
      <c r="O9" s="22"/>
      <c r="P9" s="22">
        <f>'Rekentabel - Vijver'!G9-'Rekentabel - Vijver'!H9</f>
        <v>0</v>
      </c>
      <c r="Q9" s="26"/>
      <c r="R9" s="26"/>
    </row>
    <row r="10" ht="20.05" customHeight="1">
      <c r="A10" t="s" s="18">
        <v>34</v>
      </c>
      <c r="B10" s="29">
        <v>43967</v>
      </c>
      <c r="C10" s="20"/>
      <c r="D10" s="20"/>
      <c r="E10" s="21"/>
      <c r="F10" s="22"/>
      <c r="G10" s="23">
        <f>'Rekentabel - Vijver'!C10</f>
        <v>0</v>
      </c>
      <c r="H10" s="24"/>
      <c r="I10" s="25">
        <f>'Rekentabel - Vijver'!D10</f>
        <v>0</v>
      </c>
      <c r="J10" s="24"/>
      <c r="K10" s="22"/>
      <c r="L10" s="22"/>
      <c r="M10" s="24"/>
      <c r="N10" s="24"/>
      <c r="O10" s="22"/>
      <c r="P10" s="22">
        <f>'Rekentabel - Vijver'!G10-'Rekentabel - Vijver'!H10</f>
        <v>0</v>
      </c>
      <c r="Q10" s="26"/>
      <c r="R10" s="26"/>
    </row>
    <row r="11" ht="20.05" customHeight="1">
      <c r="A11" t="s" s="18">
        <v>35</v>
      </c>
      <c r="B11" s="29">
        <v>43974</v>
      </c>
      <c r="C11" s="20"/>
      <c r="D11" s="20"/>
      <c r="E11" s="21"/>
      <c r="F11" s="22"/>
      <c r="G11" s="23">
        <f>'Rekentabel - Vijver'!C11</f>
        <v>0</v>
      </c>
      <c r="H11" s="24"/>
      <c r="I11" s="25">
        <f>'Rekentabel - Vijver'!D11</f>
        <v>0</v>
      </c>
      <c r="J11" s="24"/>
      <c r="K11" s="22"/>
      <c r="L11" s="22"/>
      <c r="M11" s="24"/>
      <c r="N11" s="24"/>
      <c r="O11" s="22"/>
      <c r="P11" s="22">
        <f>'Rekentabel - Vijver'!G11-'Rekentabel - Vijver'!H11</f>
        <v>0</v>
      </c>
      <c r="Q11" s="26"/>
      <c r="R11" s="26"/>
    </row>
    <row r="12" ht="20.05" customHeight="1">
      <c r="A12" t="s" s="18">
        <v>36</v>
      </c>
      <c r="B12" s="29">
        <v>43981</v>
      </c>
      <c r="C12" s="20"/>
      <c r="D12" s="20"/>
      <c r="E12" s="21"/>
      <c r="F12" s="22"/>
      <c r="G12" s="23">
        <f>'Rekentabel - Vijver'!C12</f>
        <v>0</v>
      </c>
      <c r="H12" s="24"/>
      <c r="I12" s="25">
        <f>'Rekentabel - Vijver'!D12</f>
        <v>0</v>
      </c>
      <c r="J12" s="24"/>
      <c r="K12" s="22"/>
      <c r="L12" s="22"/>
      <c r="M12" s="24"/>
      <c r="N12" s="24"/>
      <c r="O12" s="22"/>
      <c r="P12" s="22">
        <f>'Rekentabel - Vijver'!G12-'Rekentabel - Vijver'!H12</f>
        <v>0</v>
      </c>
      <c r="Q12" s="26"/>
      <c r="R12" s="26"/>
    </row>
    <row r="13" ht="20.05" customHeight="1">
      <c r="A13" t="s" s="18">
        <v>37</v>
      </c>
      <c r="B13" s="29">
        <v>43988</v>
      </c>
      <c r="C13" s="20"/>
      <c r="D13" s="20"/>
      <c r="E13" s="21"/>
      <c r="F13" s="22"/>
      <c r="G13" s="23">
        <f>'Rekentabel - Vijver'!C13</f>
        <v>0</v>
      </c>
      <c r="H13" s="24"/>
      <c r="I13" s="25">
        <f>'Rekentabel - Vijver'!D13</f>
        <v>0</v>
      </c>
      <c r="J13" s="24"/>
      <c r="K13" s="22"/>
      <c r="L13" s="22"/>
      <c r="M13" s="24"/>
      <c r="N13" s="24"/>
      <c r="O13" s="22"/>
      <c r="P13" s="22">
        <f>'Rekentabel - Vijver'!G13-'Rekentabel - Vijver'!H13</f>
        <v>0</v>
      </c>
      <c r="Q13" s="26"/>
      <c r="R13" s="26"/>
    </row>
    <row r="14" ht="20.05" customHeight="1">
      <c r="A14" t="s" s="18">
        <v>38</v>
      </c>
      <c r="B14" s="29">
        <v>43995</v>
      </c>
      <c r="C14" s="20"/>
      <c r="D14" s="20"/>
      <c r="E14" s="21"/>
      <c r="F14" s="22"/>
      <c r="G14" s="23">
        <f>'Rekentabel - Vijver'!C14</f>
        <v>0</v>
      </c>
      <c r="H14" s="24"/>
      <c r="I14" s="25">
        <f>'Rekentabel - Vijver'!D14</f>
        <v>0</v>
      </c>
      <c r="J14" s="24"/>
      <c r="K14" s="22"/>
      <c r="L14" s="22"/>
      <c r="M14" s="24"/>
      <c r="N14" s="24"/>
      <c r="O14" s="22"/>
      <c r="P14" s="22">
        <f>'Rekentabel - Vijver'!G14-'Rekentabel - Vijver'!H14</f>
        <v>0</v>
      </c>
      <c r="Q14" s="26"/>
      <c r="R14" s="26"/>
    </row>
    <row r="15" ht="20.05" customHeight="1">
      <c r="A15" t="s" s="18">
        <v>39</v>
      </c>
      <c r="B15" s="29">
        <v>44002</v>
      </c>
      <c r="C15" s="20"/>
      <c r="D15" s="20"/>
      <c r="E15" s="21"/>
      <c r="F15" s="22"/>
      <c r="G15" s="23">
        <f>'Rekentabel - Vijver'!C15</f>
        <v>0</v>
      </c>
      <c r="H15" s="24"/>
      <c r="I15" s="25">
        <f>'Rekentabel - Vijver'!D15</f>
        <v>0</v>
      </c>
      <c r="J15" s="24"/>
      <c r="K15" s="22"/>
      <c r="L15" s="22"/>
      <c r="M15" s="24"/>
      <c r="N15" s="24"/>
      <c r="O15" s="22"/>
      <c r="P15" s="22">
        <f>'Rekentabel - Vijver'!G15-'Rekentabel - Vijver'!H15</f>
        <v>0</v>
      </c>
      <c r="Q15" s="26"/>
      <c r="R15" s="26"/>
    </row>
    <row r="16" ht="20.05" customHeight="1">
      <c r="A16" t="s" s="18">
        <v>40</v>
      </c>
      <c r="B16" s="29">
        <v>44010</v>
      </c>
      <c r="C16" s="20"/>
      <c r="D16" s="20"/>
      <c r="E16" s="21"/>
      <c r="F16" s="22"/>
      <c r="G16" s="23">
        <f>'Rekentabel - Vijver'!C16</f>
        <v>0</v>
      </c>
      <c r="H16" s="24"/>
      <c r="I16" s="25">
        <f>'Rekentabel - Vijver'!D16</f>
        <v>0</v>
      </c>
      <c r="J16" s="24"/>
      <c r="K16" s="22"/>
      <c r="L16" s="22"/>
      <c r="M16" s="24"/>
      <c r="N16" s="24"/>
      <c r="O16" s="22"/>
      <c r="P16" s="22">
        <f>'Rekentabel - Vijver'!G16-'Rekentabel - Vijver'!H16</f>
        <v>0</v>
      </c>
      <c r="Q16" s="26"/>
      <c r="R16" s="26"/>
    </row>
    <row r="17" ht="20.05" customHeight="1">
      <c r="A17" t="s" s="18">
        <v>41</v>
      </c>
      <c r="B17" s="29">
        <v>44016</v>
      </c>
      <c r="C17" s="20"/>
      <c r="D17" s="20"/>
      <c r="E17" s="21"/>
      <c r="F17" s="22"/>
      <c r="G17" s="23">
        <f>'Rekentabel - Vijver'!C17</f>
        <v>0</v>
      </c>
      <c r="H17" s="24"/>
      <c r="I17" s="25">
        <f>'Rekentabel - Vijver'!D17</f>
        <v>0</v>
      </c>
      <c r="J17" s="24"/>
      <c r="K17" s="22"/>
      <c r="L17" s="22"/>
      <c r="M17" s="24"/>
      <c r="N17" s="24"/>
      <c r="O17" s="22"/>
      <c r="P17" s="22">
        <f>'Rekentabel - Vijver'!G17-'Rekentabel - Vijver'!H17</f>
        <v>0</v>
      </c>
      <c r="Q17" s="26"/>
      <c r="R17" s="26"/>
    </row>
    <row r="18" ht="20.05" customHeight="1">
      <c r="A18" t="s" s="18">
        <v>42</v>
      </c>
      <c r="B18" s="29">
        <v>44023</v>
      </c>
      <c r="C18" s="20"/>
      <c r="D18" s="20"/>
      <c r="E18" s="21"/>
      <c r="F18" s="22"/>
      <c r="G18" s="23">
        <f>'Rekentabel - Vijver'!C18</f>
        <v>0</v>
      </c>
      <c r="H18" s="24"/>
      <c r="I18" s="25">
        <f>'Rekentabel - Vijver'!D18</f>
        <v>0</v>
      </c>
      <c r="J18" s="24"/>
      <c r="K18" s="22"/>
      <c r="L18" s="22"/>
      <c r="M18" s="24"/>
      <c r="N18" s="24"/>
      <c r="O18" s="22"/>
      <c r="P18" s="22">
        <f>'Rekentabel - Vijver'!G18-'Rekentabel - Vijver'!H18</f>
        <v>0</v>
      </c>
      <c r="Q18" s="26"/>
      <c r="R18" s="26"/>
    </row>
    <row r="19" ht="20.05" customHeight="1">
      <c r="A19" t="s" s="18">
        <v>43</v>
      </c>
      <c r="B19" s="29">
        <v>44030</v>
      </c>
      <c r="C19" s="20"/>
      <c r="D19" s="20"/>
      <c r="E19" s="21"/>
      <c r="F19" s="22"/>
      <c r="G19" s="23">
        <f>'Rekentabel - Vijver'!C19</f>
        <v>0</v>
      </c>
      <c r="H19" s="24"/>
      <c r="I19" s="25">
        <f>'Rekentabel - Vijver'!D19</f>
        <v>0</v>
      </c>
      <c r="J19" s="24"/>
      <c r="K19" s="22"/>
      <c r="L19" s="22"/>
      <c r="M19" s="24"/>
      <c r="N19" s="24"/>
      <c r="O19" s="22"/>
      <c r="P19" s="22">
        <f>'Rekentabel - Vijver'!G19-'Rekentabel - Vijver'!H19</f>
        <v>0</v>
      </c>
      <c r="Q19" s="26"/>
      <c r="R19" s="26"/>
    </row>
    <row r="20" ht="20.05" customHeight="1">
      <c r="A20" t="s" s="18">
        <v>44</v>
      </c>
      <c r="B20" s="29">
        <v>44037</v>
      </c>
      <c r="C20" s="20"/>
      <c r="D20" s="20"/>
      <c r="E20" s="21"/>
      <c r="F20" s="22"/>
      <c r="G20" s="23">
        <f>'Rekentabel - Vijver'!C20</f>
        <v>0</v>
      </c>
      <c r="H20" s="24"/>
      <c r="I20" s="25">
        <f>'Rekentabel - Vijver'!D20</f>
        <v>0</v>
      </c>
      <c r="J20" s="24"/>
      <c r="K20" s="22"/>
      <c r="L20" s="22"/>
      <c r="M20" s="24"/>
      <c r="N20" s="24"/>
      <c r="O20" s="22"/>
      <c r="P20" s="22">
        <f>'Rekentabel - Vijver'!G20-'Rekentabel - Vijver'!H20</f>
        <v>0</v>
      </c>
      <c r="Q20" s="26"/>
      <c r="R20" s="26"/>
    </row>
    <row r="21" ht="20.05" customHeight="1">
      <c r="A21" t="s" s="18">
        <v>45</v>
      </c>
      <c r="B21" s="29">
        <v>44044</v>
      </c>
      <c r="C21" s="20"/>
      <c r="D21" s="20"/>
      <c r="E21" s="21"/>
      <c r="F21" s="22"/>
      <c r="G21" s="23">
        <f>'Rekentabel - Vijver'!C21</f>
        <v>0</v>
      </c>
      <c r="H21" s="24"/>
      <c r="I21" s="25">
        <f>'Rekentabel - Vijver'!D21</f>
        <v>0</v>
      </c>
      <c r="J21" s="24"/>
      <c r="K21" s="22"/>
      <c r="L21" s="22"/>
      <c r="M21" s="24"/>
      <c r="N21" s="24"/>
      <c r="O21" s="22"/>
      <c r="P21" s="22">
        <f>'Rekentabel - Vijver'!G21-'Rekentabel - Vijver'!H21</f>
        <v>0</v>
      </c>
      <c r="Q21" s="26"/>
      <c r="R21" s="26"/>
    </row>
    <row r="22" ht="20.05" customHeight="1">
      <c r="A22" t="s" s="18">
        <v>46</v>
      </c>
      <c r="B22" s="29">
        <v>44051</v>
      </c>
      <c r="C22" s="20"/>
      <c r="D22" s="20"/>
      <c r="E22" s="21"/>
      <c r="F22" s="22"/>
      <c r="G22" s="23">
        <f>'Rekentabel - Vijver'!C22</f>
        <v>0</v>
      </c>
      <c r="H22" s="24"/>
      <c r="I22" s="25">
        <f>'Rekentabel - Vijver'!D22</f>
        <v>0</v>
      </c>
      <c r="J22" s="24"/>
      <c r="K22" s="22"/>
      <c r="L22" s="22"/>
      <c r="M22" s="24"/>
      <c r="N22" s="24"/>
      <c r="O22" s="22"/>
      <c r="P22" s="22">
        <f>'Rekentabel - Vijver'!G22-'Rekentabel - Vijver'!H22</f>
        <v>0</v>
      </c>
      <c r="Q22" s="26"/>
      <c r="R22" s="26"/>
    </row>
    <row r="23" ht="20.05" customHeight="1">
      <c r="A23" t="s" s="18">
        <v>47</v>
      </c>
      <c r="B23" s="29">
        <v>44058</v>
      </c>
      <c r="C23" s="20"/>
      <c r="D23" s="20"/>
      <c r="E23" s="21"/>
      <c r="F23" s="22"/>
      <c r="G23" s="23">
        <f>'Rekentabel - Vijver'!C23</f>
        <v>0</v>
      </c>
      <c r="H23" s="24"/>
      <c r="I23" s="25">
        <f>'Rekentabel - Vijver'!D23</f>
        <v>0</v>
      </c>
      <c r="J23" s="24"/>
      <c r="K23" s="22"/>
      <c r="L23" s="22"/>
      <c r="M23" s="24"/>
      <c r="N23" s="24"/>
      <c r="O23" s="22"/>
      <c r="P23" s="22">
        <f>'Rekentabel - Vijver'!G23-'Rekentabel - Vijver'!H23</f>
        <v>0</v>
      </c>
      <c r="Q23" s="26"/>
      <c r="R23" s="26"/>
    </row>
    <row r="24" ht="20.05" customHeight="1">
      <c r="A24" t="s" s="18">
        <v>48</v>
      </c>
      <c r="B24" s="29">
        <v>44065</v>
      </c>
      <c r="C24" s="20"/>
      <c r="D24" s="20"/>
      <c r="E24" s="21"/>
      <c r="F24" s="22"/>
      <c r="G24" s="23">
        <f>'Rekentabel - Vijver'!C24</f>
        <v>0</v>
      </c>
      <c r="H24" s="24"/>
      <c r="I24" s="25">
        <f>'Rekentabel - Vijver'!D24</f>
        <v>0</v>
      </c>
      <c r="J24" s="24"/>
      <c r="K24" s="22"/>
      <c r="L24" s="22"/>
      <c r="M24" s="24"/>
      <c r="N24" s="24"/>
      <c r="O24" s="22"/>
      <c r="P24" s="22">
        <f>'Rekentabel - Vijver'!G24-'Rekentabel - Vijver'!H24</f>
        <v>0</v>
      </c>
      <c r="Q24" s="26"/>
      <c r="R24" s="26"/>
    </row>
    <row r="25" ht="20.05" customHeight="1">
      <c r="A25" t="s" s="18">
        <v>49</v>
      </c>
      <c r="B25" s="29">
        <v>44072</v>
      </c>
      <c r="C25" s="20"/>
      <c r="D25" s="20"/>
      <c r="E25" s="21"/>
      <c r="F25" s="22"/>
      <c r="G25" s="23">
        <f>'Rekentabel - Vijver'!C25</f>
        <v>0</v>
      </c>
      <c r="H25" s="24"/>
      <c r="I25" s="25">
        <f>'Rekentabel - Vijver'!D25</f>
        <v>0</v>
      </c>
      <c r="J25" s="24"/>
      <c r="K25" s="22"/>
      <c r="L25" s="22"/>
      <c r="M25" s="24"/>
      <c r="N25" s="24"/>
      <c r="O25" s="22"/>
      <c r="P25" s="22">
        <f>'Rekentabel - Vijver'!G25-'Rekentabel - Vijver'!H25</f>
        <v>0</v>
      </c>
      <c r="Q25" s="26"/>
      <c r="R25" s="26"/>
    </row>
    <row r="26" ht="20.05" customHeight="1">
      <c r="A26" t="s" s="18">
        <v>50</v>
      </c>
      <c r="B26" s="29">
        <v>44079</v>
      </c>
      <c r="C26" s="20"/>
      <c r="D26" s="20"/>
      <c r="E26" s="21"/>
      <c r="F26" s="22"/>
      <c r="G26" s="23">
        <f>'Rekentabel - Vijver'!C26</f>
        <v>0</v>
      </c>
      <c r="H26" s="24"/>
      <c r="I26" s="25">
        <f>'Rekentabel - Vijver'!D26</f>
        <v>0</v>
      </c>
      <c r="J26" s="24"/>
      <c r="K26" s="22"/>
      <c r="L26" s="22"/>
      <c r="M26" s="24"/>
      <c r="N26" s="24"/>
      <c r="O26" s="22"/>
      <c r="P26" s="22">
        <f>'Rekentabel - Vijver'!G26-'Rekentabel - Vijver'!H26</f>
        <v>0</v>
      </c>
      <c r="Q26" s="26"/>
      <c r="R26" s="26"/>
    </row>
    <row r="27" ht="20.05" customHeight="1">
      <c r="A27" t="s" s="18">
        <v>51</v>
      </c>
      <c r="B27" s="29">
        <v>44086</v>
      </c>
      <c r="C27" s="20"/>
      <c r="D27" s="20"/>
      <c r="E27" s="21"/>
      <c r="F27" s="22"/>
      <c r="G27" s="23">
        <f>'Rekentabel - Vijver'!C27</f>
        <v>0</v>
      </c>
      <c r="H27" s="24"/>
      <c r="I27" s="25">
        <f>'Rekentabel - Vijver'!D27</f>
        <v>0</v>
      </c>
      <c r="J27" s="24"/>
      <c r="K27" s="22"/>
      <c r="L27" s="22"/>
      <c r="M27" s="24"/>
      <c r="N27" s="24"/>
      <c r="O27" s="22"/>
      <c r="P27" s="22">
        <f>'Rekentabel - Vijver'!G27-'Rekentabel - Vijver'!H27</f>
        <v>0</v>
      </c>
      <c r="Q27" s="26"/>
      <c r="R27" s="26"/>
    </row>
    <row r="28" ht="20.05" customHeight="1">
      <c r="A28" t="s" s="18">
        <v>52</v>
      </c>
      <c r="B28" s="29">
        <v>44093</v>
      </c>
      <c r="C28" s="20"/>
      <c r="D28" s="20"/>
      <c r="E28" s="21"/>
      <c r="F28" s="22"/>
      <c r="G28" s="23">
        <f>'Rekentabel - Vijver'!C28</f>
        <v>0</v>
      </c>
      <c r="H28" s="24"/>
      <c r="I28" s="25">
        <f>'Rekentabel - Vijver'!D28</f>
        <v>0</v>
      </c>
      <c r="J28" s="24"/>
      <c r="K28" s="22"/>
      <c r="L28" s="22"/>
      <c r="M28" s="24"/>
      <c r="N28" s="24"/>
      <c r="O28" s="22"/>
      <c r="P28" s="22">
        <f>'Rekentabel - Vijver'!G28-'Rekentabel - Vijver'!H28</f>
        <v>0</v>
      </c>
      <c r="Q28" s="26"/>
      <c r="R28" s="26"/>
    </row>
    <row r="29" ht="20.05" customHeight="1">
      <c r="A29" t="s" s="18">
        <v>53</v>
      </c>
      <c r="B29" s="29">
        <v>44102</v>
      </c>
      <c r="C29" s="20"/>
      <c r="D29" s="20"/>
      <c r="E29" s="21"/>
      <c r="F29" s="22"/>
      <c r="G29" s="23">
        <f>'Rekentabel - Vijver'!C29</f>
        <v>0</v>
      </c>
      <c r="H29" s="24"/>
      <c r="I29" s="25">
        <f>'Rekentabel - Vijver'!D29</f>
        <v>0</v>
      </c>
      <c r="J29" s="24"/>
      <c r="K29" s="22"/>
      <c r="L29" s="22"/>
      <c r="M29" s="24"/>
      <c r="N29" s="24"/>
      <c r="O29" s="22"/>
      <c r="P29" s="22">
        <f>'Rekentabel - Vijver'!G29-'Rekentabel - Vijver'!H29</f>
        <v>0</v>
      </c>
      <c r="Q29" s="26"/>
      <c r="R29" s="26"/>
    </row>
    <row r="30" ht="20.05" customHeight="1">
      <c r="A30" t="s" s="18">
        <v>54</v>
      </c>
      <c r="B30" s="29">
        <v>44107</v>
      </c>
      <c r="C30" s="20"/>
      <c r="D30" s="20"/>
      <c r="E30" s="21"/>
      <c r="F30" s="22"/>
      <c r="G30" s="23">
        <f>'Rekentabel - Vijver'!C30</f>
        <v>0</v>
      </c>
      <c r="H30" s="24"/>
      <c r="I30" s="25">
        <f>'Rekentabel - Vijver'!D30</f>
        <v>0</v>
      </c>
      <c r="J30" s="24"/>
      <c r="K30" s="22"/>
      <c r="L30" s="22"/>
      <c r="M30" s="24"/>
      <c r="N30" s="24"/>
      <c r="O30" s="22"/>
      <c r="P30" s="22">
        <f>'Rekentabel - Vijver'!G30-'Rekentabel - Vijver'!H30</f>
        <v>0</v>
      </c>
      <c r="Q30" s="26"/>
      <c r="R30" s="26"/>
    </row>
    <row r="31" ht="20.05" customHeight="1">
      <c r="A31" t="s" s="18">
        <v>55</v>
      </c>
      <c r="B31" s="29">
        <v>44114</v>
      </c>
      <c r="C31" s="20"/>
      <c r="D31" s="20"/>
      <c r="E31" s="21"/>
      <c r="F31" s="22"/>
      <c r="G31" s="23">
        <f>'Rekentabel - Vijver'!C31</f>
        <v>0</v>
      </c>
      <c r="H31" s="24"/>
      <c r="I31" s="25">
        <f>'Rekentabel - Vijver'!D31</f>
        <v>0</v>
      </c>
      <c r="J31" s="24"/>
      <c r="K31" s="22"/>
      <c r="L31" s="22"/>
      <c r="M31" s="24"/>
      <c r="N31" s="24"/>
      <c r="O31" s="22"/>
      <c r="P31" s="22">
        <f>'Rekentabel - Vijver'!G31-'Rekentabel - Vijver'!H31</f>
        <v>0</v>
      </c>
      <c r="Q31" s="26"/>
      <c r="R31" s="26"/>
    </row>
    <row r="32" ht="20.05" customHeight="1">
      <c r="A32" t="s" s="18">
        <v>56</v>
      </c>
      <c r="B32" s="29">
        <v>44121</v>
      </c>
      <c r="C32" s="20"/>
      <c r="D32" s="20"/>
      <c r="E32" s="21"/>
      <c r="F32" s="22"/>
      <c r="G32" s="23">
        <f>'Rekentabel - Vijver'!C32</f>
        <v>0</v>
      </c>
      <c r="H32" s="24"/>
      <c r="I32" s="25">
        <f>'Rekentabel - Vijver'!D32</f>
        <v>0</v>
      </c>
      <c r="J32" s="24"/>
      <c r="K32" s="22"/>
      <c r="L32" s="22"/>
      <c r="M32" s="24"/>
      <c r="N32" s="24"/>
      <c r="O32" s="22"/>
      <c r="P32" s="22">
        <f>'Rekentabel - Vijver'!G32-'Rekentabel - Vijver'!H32</f>
        <v>0</v>
      </c>
      <c r="Q32" s="26"/>
      <c r="R32" s="26"/>
    </row>
    <row r="33" ht="20.05" customHeight="1">
      <c r="A33" t="s" s="18">
        <v>57</v>
      </c>
      <c r="B33" s="29">
        <v>44128</v>
      </c>
      <c r="C33" s="20"/>
      <c r="D33" s="20"/>
      <c r="E33" s="21"/>
      <c r="F33" s="22"/>
      <c r="G33" s="23">
        <f>'Rekentabel - Vijver'!C33</f>
        <v>0</v>
      </c>
      <c r="H33" s="24"/>
      <c r="I33" s="25">
        <f>'Rekentabel - Vijver'!D33</f>
        <v>0</v>
      </c>
      <c r="J33" s="24"/>
      <c r="K33" s="22"/>
      <c r="L33" s="22"/>
      <c r="M33" s="24"/>
      <c r="N33" s="24"/>
      <c r="O33" s="22"/>
      <c r="P33" s="22">
        <f>'Rekentabel - Vijver'!G33-'Rekentabel - Vijver'!H33</f>
        <v>0</v>
      </c>
      <c r="Q33" s="26"/>
      <c r="R33" s="26"/>
    </row>
    <row r="34" ht="20.05" customHeight="1">
      <c r="A34" t="s" s="18">
        <v>58</v>
      </c>
      <c r="B34" s="29">
        <v>44135</v>
      </c>
      <c r="C34" s="20"/>
      <c r="D34" s="20"/>
      <c r="E34" s="21"/>
      <c r="F34" s="22"/>
      <c r="G34" s="23">
        <f>'Rekentabel - Vijver'!C34</f>
        <v>0</v>
      </c>
      <c r="H34" s="24"/>
      <c r="I34" s="25">
        <f>'Rekentabel - Vijver'!D34</f>
        <v>0</v>
      </c>
      <c r="J34" s="24"/>
      <c r="K34" s="22"/>
      <c r="L34" s="22"/>
      <c r="M34" s="24"/>
      <c r="N34" s="24"/>
      <c r="O34" s="22"/>
      <c r="P34" s="22">
        <f>'Rekentabel - Vijver'!G34-'Rekentabel - Vijver'!H34</f>
        <v>0</v>
      </c>
      <c r="Q34" s="26"/>
      <c r="R34" s="26"/>
    </row>
    <row r="35" ht="20.05" customHeight="1">
      <c r="A35" t="s" s="18">
        <v>59</v>
      </c>
      <c r="B35" s="29">
        <v>44142</v>
      </c>
      <c r="C35" s="20"/>
      <c r="D35" s="20"/>
      <c r="E35" s="21"/>
      <c r="F35" s="22"/>
      <c r="G35" s="23">
        <f>'Rekentabel - Vijver'!C35</f>
        <v>0</v>
      </c>
      <c r="H35" s="24"/>
      <c r="I35" s="25">
        <f>'Rekentabel - Vijver'!D35</f>
        <v>0</v>
      </c>
      <c r="J35" s="24"/>
      <c r="K35" s="22"/>
      <c r="L35" s="22"/>
      <c r="M35" s="24"/>
      <c r="N35" s="24"/>
      <c r="O35" s="22"/>
      <c r="P35" s="22">
        <f>'Rekentabel - Vijver'!G35-'Rekentabel - Vijver'!H35</f>
        <v>0</v>
      </c>
      <c r="Q35" s="26"/>
      <c r="R35" s="26"/>
    </row>
    <row r="36" ht="20.05" customHeight="1">
      <c r="A36" t="s" s="18">
        <v>60</v>
      </c>
      <c r="B36" s="29">
        <v>44156</v>
      </c>
      <c r="C36" s="20"/>
      <c r="D36" s="20"/>
      <c r="E36" s="21"/>
      <c r="F36" s="22"/>
      <c r="G36" s="23">
        <f>'Rekentabel - Vijver'!C36</f>
        <v>0</v>
      </c>
      <c r="H36" s="24"/>
      <c r="I36" s="25">
        <f>'Rekentabel - Vijver'!D36</f>
        <v>0</v>
      </c>
      <c r="J36" s="24"/>
      <c r="K36" s="22"/>
      <c r="L36" s="22"/>
      <c r="M36" s="24"/>
      <c r="N36" s="24"/>
      <c r="O36" s="22"/>
      <c r="P36" s="22">
        <f>'Rekentabel - Vijver'!G36-'Rekentabel - Vijver'!H36</f>
        <v>0</v>
      </c>
      <c r="Q36" s="26"/>
      <c r="R36" s="26"/>
    </row>
    <row r="37" ht="20.05" customHeight="1">
      <c r="A37" t="s" s="18">
        <v>61</v>
      </c>
      <c r="B37" s="29">
        <v>44184</v>
      </c>
      <c r="C37" s="20"/>
      <c r="D37" s="20"/>
      <c r="E37" s="21"/>
      <c r="F37" s="22"/>
      <c r="G37" s="23">
        <f>'Rekentabel - Vijver'!C37</f>
        <v>0</v>
      </c>
      <c r="H37" s="24"/>
      <c r="I37" s="25">
        <f>'Rekentabel - Vijver'!D37</f>
        <v>0</v>
      </c>
      <c r="J37" s="24"/>
      <c r="K37" s="22"/>
      <c r="L37" s="22"/>
      <c r="M37" s="24"/>
      <c r="N37" s="24"/>
      <c r="O37" s="22"/>
      <c r="P37" s="22">
        <f>'Rekentabel - Vijver'!G37-'Rekentabel - Vijver'!H37</f>
        <v>0</v>
      </c>
      <c r="Q37" s="26"/>
      <c r="R37" s="26"/>
    </row>
  </sheetData>
  <mergeCells count="1">
    <mergeCell ref="A1:R1"/>
  </mergeCells>
  <conditionalFormatting sqref="F2:F37 H2:H37">
    <cfRule type="cellIs" dxfId="0" priority="1" operator="greaterThanOrEqual" stopIfTrue="1">
      <formula>0</formula>
    </cfRule>
    <cfRule type="cellIs" dxfId="1" priority="2" operator="lessThan" stopIfTrue="1">
      <formula>0</formula>
    </cfRule>
  </conditionalFormatting>
  <conditionalFormatting sqref="I2:I37">
    <cfRule type="cellIs" dxfId="2" priority="1" operator="lessThan" stopIfTrue="1">
      <formula>0.2</formula>
    </cfRule>
    <cfRule type="cellIs" dxfId="3" priority="2" operator="greaterThanOrEqual" stopIfTrue="1">
      <formula>0.2</formula>
    </cfRule>
  </conditionalFormatting>
  <conditionalFormatting sqref="J2:J37">
    <cfRule type="cellIs" dxfId="4" priority="1" operator="lessThanOrEqual" stopIfTrue="1">
      <formula>50</formula>
    </cfRule>
    <cfRule type="cellIs" dxfId="5" priority="2" operator="between" stopIfTrue="1">
      <formula>51</formula>
      <formula>100</formula>
    </cfRule>
    <cfRule type="cellIs" dxfId="6" priority="3" operator="between" stopIfTrue="1">
      <formula>101</formula>
      <formula>150</formula>
    </cfRule>
    <cfRule type="cellIs" dxfId="7" priority="4" operator="greaterThan" stopIfTrue="1">
      <formula>150</formula>
    </cfRule>
  </conditionalFormatting>
  <conditionalFormatting sqref="C3:C37">
    <cfRule type="cellIs" dxfId="8" priority="1" operator="greaterThan" stopIfTrue="1">
      <formula>2</formula>
    </cfRule>
    <cfRule type="cellIs" dxfId="9" priority="2" operator="between" stopIfTrue="1">
      <formula>1</formula>
      <formula>2</formula>
    </cfRule>
    <cfRule type="cellIs" dxfId="10" priority="3" operator="between" stopIfTrue="1">
      <formula>0</formula>
      <formula>1</formula>
    </cfRule>
  </conditionalFormatting>
  <conditionalFormatting sqref="D3:D37">
    <cfRule type="cellIs" dxfId="11" priority="1" operator="lessThan" stopIfTrue="1">
      <formula>6</formula>
    </cfRule>
    <cfRule type="cellIs" dxfId="12" priority="2" operator="greaterThanOrEqual" stopIfTrue="1">
      <formula>6</formula>
    </cfRule>
  </conditionalFormatting>
  <conditionalFormatting sqref="E3:E37">
    <cfRule type="cellIs" dxfId="13" priority="1" operator="lessThan" stopIfTrue="1">
      <formula>6</formula>
    </cfRule>
    <cfRule type="cellIs" dxfId="14" priority="2" operator="between" stopIfTrue="1">
      <formula>6</formula>
      <formula>6.7</formula>
    </cfRule>
    <cfRule type="cellIs" dxfId="15" priority="3" operator="between" stopIfTrue="1">
      <formula>6.7</formula>
      <formula>8</formula>
    </cfRule>
    <cfRule type="cellIs" dxfId="16" priority="4" operator="between" stopIfTrue="1">
      <formula>8</formula>
      <formula>8.6</formula>
    </cfRule>
    <cfRule type="cellIs" dxfId="17" priority="5" operator="greaterThan" stopIfTrue="1">
      <formula>8.6</formula>
    </cfRule>
    <cfRule type="cellIs" dxfId="18" priority="6" operator="lessThan" stopIfTrue="1">
      <formula>6.7</formula>
    </cfRule>
    <cfRule type="cellIs" dxfId="19" priority="7" operator="between" stopIfTrue="1">
      <formula>6.7</formula>
      <formula>8.6</formula>
    </cfRule>
  </conditionalFormatting>
  <conditionalFormatting sqref="G3:G37">
    <cfRule type="cellIs" dxfId="20" priority="1" operator="lessThan" stopIfTrue="1">
      <formula>0.015</formula>
    </cfRule>
    <cfRule type="cellIs" dxfId="21" priority="2" operator="between" stopIfTrue="1">
      <formula>0.015</formula>
      <formula>0.036</formula>
    </cfRule>
    <cfRule type="cellIs" dxfId="22" priority="3" operator="greaterThan" stopIfTrue="1">
      <formula>0.036</formula>
    </cfRule>
  </conditionalFormatting>
  <conditionalFormatting sqref="K3:K37">
    <cfRule type="cellIs" dxfId="23" priority="1" operator="lessThanOrEqual" stopIfTrue="1">
      <formula>1</formula>
    </cfRule>
    <cfRule type="cellIs" dxfId="24" priority="2" operator="between" stopIfTrue="1">
      <formula>1</formula>
      <formula>5</formula>
    </cfRule>
    <cfRule type="cellIs" dxfId="25" priority="3" operator="greaterThan" stopIfTrue="1">
      <formula>5</formula>
    </cfRule>
  </conditionalFormatting>
  <conditionalFormatting sqref="L3:L37">
    <cfRule type="cellIs" dxfId="26" priority="1" operator="lessThan" stopIfTrue="1">
      <formula>6</formula>
    </cfRule>
    <cfRule type="cellIs" dxfId="27" priority="2" operator="between" stopIfTrue="1">
      <formula>6</formula>
      <formula>16</formula>
    </cfRule>
    <cfRule type="cellIs" dxfId="28" priority="3" operator="between" stopIfTrue="1">
      <formula>16</formula>
      <formula>20</formula>
    </cfRule>
    <cfRule type="cellIs" dxfId="29" priority="4" operator="between" stopIfTrue="1">
      <formula>21</formula>
      <formula>26</formula>
    </cfRule>
    <cfRule type="cellIs" dxfId="30" priority="5" operator="between" stopIfTrue="1">
      <formula>26</formula>
      <formula>30</formula>
    </cfRule>
    <cfRule type="cellIs" dxfId="31" priority="6" operator="greaterThan" stopIfTrue="1">
      <formula>30</formula>
    </cfRule>
    <cfRule type="cellIs" dxfId="32" priority="7" operator="between" stopIfTrue="1">
      <formula>20</formula>
      <formula>26</formula>
    </cfRule>
  </conditionalFormatting>
  <conditionalFormatting sqref="P3:P37">
    <cfRule type="cellIs" dxfId="33" priority="1" operator="lessThan" stopIfTrue="1">
      <formula>50</formula>
    </cfRule>
    <cfRule type="cellIs" dxfId="34" priority="2" operator="between" stopIfTrue="1">
      <formula>50</formula>
      <formula>100</formula>
    </cfRule>
    <cfRule type="cellIs" dxfId="35" priority="3" operator="between" stopIfTrue="1">
      <formula>100</formula>
      <formula>200</formula>
    </cfRule>
    <cfRule type="cellIs" dxfId="36" priority="4" operator="greaterThanOrEqual" stopIfTrue="1">
      <formula>200</formula>
    </cfRule>
  </conditionalFormatting>
  <conditionalFormatting sqref="Q3">
    <cfRule type="cellIs" dxfId="37" priority="1" operator="greaterThan" stopIfTrue="1">
      <formula>0.6</formula>
    </cfRule>
  </conditionalFormatting>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R5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9.35938" style="30" customWidth="1"/>
    <col min="2" max="2" width="19.4609" style="30" customWidth="1"/>
    <col min="3" max="17" width="16.3516" style="30" customWidth="1"/>
    <col min="18" max="18" width="83.4531" style="30" customWidth="1"/>
    <col min="19" max="16384" width="16.3516" style="30" customWidth="1"/>
  </cols>
  <sheetData>
    <row r="1" ht="27.65" customHeight="1">
      <c r="A1" t="s" s="7">
        <v>62</v>
      </c>
      <c r="B1" s="7"/>
      <c r="C1" s="7"/>
      <c r="D1" s="7"/>
      <c r="E1" s="7"/>
      <c r="F1" s="7"/>
      <c r="G1" s="7"/>
      <c r="H1" s="7"/>
      <c r="I1" s="7"/>
      <c r="J1" s="7"/>
      <c r="K1" s="7"/>
      <c r="L1" s="7"/>
      <c r="M1" s="7"/>
      <c r="N1" s="7"/>
      <c r="O1" s="7"/>
      <c r="P1" s="7"/>
      <c r="Q1" s="7"/>
      <c r="R1" s="7"/>
    </row>
    <row r="2" ht="32.25" customHeight="1">
      <c r="A2" t="s" s="8">
        <v>7</v>
      </c>
      <c r="B2" t="s" s="8">
        <v>8</v>
      </c>
      <c r="C2" t="s" s="8">
        <v>9</v>
      </c>
      <c r="D2" t="s" s="8">
        <v>10</v>
      </c>
      <c r="E2" t="s" s="8">
        <v>11</v>
      </c>
      <c r="F2" t="s" s="8">
        <v>12</v>
      </c>
      <c r="G2" t="s" s="8">
        <v>13</v>
      </c>
      <c r="H2" t="s" s="8">
        <v>14</v>
      </c>
      <c r="I2" t="s" s="8">
        <v>15</v>
      </c>
      <c r="J2" t="s" s="8">
        <v>16</v>
      </c>
      <c r="K2" t="s" s="8">
        <v>17</v>
      </c>
      <c r="L2" t="s" s="8">
        <v>18</v>
      </c>
      <c r="M2" t="s" s="8">
        <v>19</v>
      </c>
      <c r="N2" t="s" s="8">
        <v>20</v>
      </c>
      <c r="O2" t="s" s="8">
        <v>21</v>
      </c>
      <c r="P2" t="s" s="8">
        <v>22</v>
      </c>
      <c r="Q2" t="s" s="8">
        <v>23</v>
      </c>
      <c r="R2" t="s" s="8">
        <v>24</v>
      </c>
    </row>
    <row r="3" ht="20.25" customHeight="1">
      <c r="A3" t="s" s="9">
        <v>64</v>
      </c>
      <c r="B3" s="31">
        <v>43833</v>
      </c>
      <c r="C3" s="11"/>
      <c r="D3" s="11"/>
      <c r="E3" s="12"/>
      <c r="F3" s="13"/>
      <c r="G3" s="16">
        <f>'Rekentabel - Binnenbak 2m3'!C3</f>
        <v>0</v>
      </c>
      <c r="H3" s="15"/>
      <c r="I3" s="16">
        <f>'Rekentabel - Binnenbak 2m3'!D3</f>
        <v>0</v>
      </c>
      <c r="J3" s="15"/>
      <c r="K3" s="13"/>
      <c r="L3" s="13"/>
      <c r="M3" s="15"/>
      <c r="N3" s="15"/>
      <c r="O3" s="13"/>
      <c r="P3" s="13">
        <f>'Rekentabel - Binnenbak 2m3'!G3-'Rekentabel - Binnenbak 2m3'!H3</f>
        <v>0</v>
      </c>
      <c r="Q3" s="17"/>
      <c r="R3" s="17"/>
    </row>
    <row r="4" ht="20.05" customHeight="1">
      <c r="A4" t="s" s="18">
        <v>25</v>
      </c>
      <c r="B4" s="29">
        <v>43840</v>
      </c>
      <c r="C4" s="20"/>
      <c r="D4" s="20"/>
      <c r="E4" s="21"/>
      <c r="F4" s="22"/>
      <c r="G4" s="25">
        <f>'Rekentabel - Binnenbak 2m3'!C4</f>
        <v>0</v>
      </c>
      <c r="H4" s="24"/>
      <c r="I4" s="25">
        <f>'Rekentabel - Binnenbak 2m3'!D4</f>
        <v>0</v>
      </c>
      <c r="J4" s="24"/>
      <c r="K4" s="22"/>
      <c r="L4" s="22"/>
      <c r="M4" s="24"/>
      <c r="N4" s="24"/>
      <c r="O4" s="22"/>
      <c r="P4" s="22">
        <f>'Rekentabel - Binnenbak 2m3'!G4-'Rekentabel - Binnenbak 2m3'!H4</f>
        <v>0</v>
      </c>
      <c r="Q4" s="26"/>
      <c r="R4" s="26"/>
    </row>
    <row r="5" ht="20.05" customHeight="1">
      <c r="A5" t="s" s="18">
        <v>65</v>
      </c>
      <c r="B5" s="29">
        <v>43847</v>
      </c>
      <c r="C5" s="20"/>
      <c r="D5" s="20"/>
      <c r="E5" s="21"/>
      <c r="F5" s="22"/>
      <c r="G5" s="25">
        <f>'Rekentabel - Binnenbak 2m3'!C5</f>
        <v>0</v>
      </c>
      <c r="H5" s="24"/>
      <c r="I5" s="25">
        <f>'Rekentabel - Binnenbak 2m3'!D5</f>
        <v>0</v>
      </c>
      <c r="J5" s="24"/>
      <c r="K5" s="22"/>
      <c r="L5" s="22"/>
      <c r="M5" s="24"/>
      <c r="N5" s="24"/>
      <c r="O5" s="22"/>
      <c r="P5" s="22">
        <f>'Rekentabel - Binnenbak 2m3'!G5-'Rekentabel - Binnenbak 2m3'!H5</f>
        <v>0</v>
      </c>
      <c r="Q5" s="26"/>
      <c r="R5" s="26"/>
    </row>
    <row r="6" ht="20.05" customHeight="1">
      <c r="A6" t="s" s="18">
        <v>66</v>
      </c>
      <c r="B6" s="29">
        <v>43854</v>
      </c>
      <c r="C6" s="20"/>
      <c r="D6" s="20"/>
      <c r="E6" s="21"/>
      <c r="F6" s="22"/>
      <c r="G6" s="25">
        <f>'Rekentabel - Binnenbak 2m3'!C6</f>
        <v>0</v>
      </c>
      <c r="H6" s="24"/>
      <c r="I6" s="25">
        <f>'Rekentabel - Binnenbak 2m3'!D6</f>
        <v>0</v>
      </c>
      <c r="J6" s="24"/>
      <c r="K6" s="22"/>
      <c r="L6" s="22"/>
      <c r="M6" s="24"/>
      <c r="N6" s="24"/>
      <c r="O6" s="22"/>
      <c r="P6" s="22">
        <f>'Rekentabel - Binnenbak 2m3'!G6-'Rekentabel - Binnenbak 2m3'!H6</f>
        <v>0</v>
      </c>
      <c r="Q6" s="26"/>
      <c r="R6" s="26"/>
    </row>
    <row r="7" ht="20.05" customHeight="1">
      <c r="A7" t="s" s="18">
        <v>67</v>
      </c>
      <c r="B7" s="29">
        <v>43861</v>
      </c>
      <c r="C7" s="20"/>
      <c r="D7" s="20"/>
      <c r="E7" s="21"/>
      <c r="F7" s="22"/>
      <c r="G7" s="25">
        <f>'Rekentabel - Binnenbak 2m3'!C7</f>
        <v>0</v>
      </c>
      <c r="H7" s="24"/>
      <c r="I7" s="25">
        <f>'Rekentabel - Binnenbak 2m3'!D7</f>
        <v>0</v>
      </c>
      <c r="J7" s="24"/>
      <c r="K7" s="22"/>
      <c r="L7" s="22"/>
      <c r="M7" s="24"/>
      <c r="N7" s="24"/>
      <c r="O7" s="22"/>
      <c r="P7" s="22">
        <f>'Rekentabel - Binnenbak 2m3'!G7-'Rekentabel - Binnenbak 2m3'!H7</f>
        <v>0</v>
      </c>
      <c r="Q7" s="26"/>
      <c r="R7" s="26"/>
    </row>
    <row r="8" ht="20.05" customHeight="1">
      <c r="A8" t="s" s="18">
        <v>68</v>
      </c>
      <c r="B8" s="29">
        <v>43868</v>
      </c>
      <c r="C8" s="20"/>
      <c r="D8" s="20"/>
      <c r="E8" s="21"/>
      <c r="F8" s="22"/>
      <c r="G8" s="25">
        <f>'Rekentabel - Binnenbak 2m3'!C8</f>
        <v>0</v>
      </c>
      <c r="H8" s="24"/>
      <c r="I8" s="25">
        <f>'Rekentabel - Binnenbak 2m3'!D8</f>
        <v>0</v>
      </c>
      <c r="J8" s="24"/>
      <c r="K8" s="22"/>
      <c r="L8" s="22"/>
      <c r="M8" s="24"/>
      <c r="N8" s="24"/>
      <c r="O8" s="22"/>
      <c r="P8" s="22">
        <f>'Rekentabel - Binnenbak 2m3'!G8-'Rekentabel - Binnenbak 2m3'!H8</f>
        <v>0</v>
      </c>
      <c r="Q8" s="26"/>
      <c r="R8" s="26"/>
    </row>
    <row r="9" ht="20.05" customHeight="1">
      <c r="A9" t="s" s="18">
        <v>26</v>
      </c>
      <c r="B9" s="29">
        <v>43875</v>
      </c>
      <c r="C9" s="20"/>
      <c r="D9" s="20"/>
      <c r="E9" s="21"/>
      <c r="F9" s="22"/>
      <c r="G9" s="25">
        <f>'Rekentabel - Binnenbak 2m3'!C9</f>
        <v>0</v>
      </c>
      <c r="H9" s="24"/>
      <c r="I9" s="25">
        <f>'Rekentabel - Binnenbak 2m3'!D9</f>
        <v>0</v>
      </c>
      <c r="J9" s="24"/>
      <c r="K9" s="22"/>
      <c r="L9" s="22"/>
      <c r="M9" s="24"/>
      <c r="N9" s="24"/>
      <c r="O9" s="22"/>
      <c r="P9" s="22">
        <f>'Rekentabel - Binnenbak 2m3'!G9-'Rekentabel - Binnenbak 2m3'!H9</f>
        <v>0</v>
      </c>
      <c r="Q9" s="26"/>
      <c r="R9" s="26"/>
    </row>
    <row r="10" ht="20.05" customHeight="1">
      <c r="A10" t="s" s="18">
        <v>69</v>
      </c>
      <c r="B10" s="29">
        <v>43882</v>
      </c>
      <c r="C10" s="20"/>
      <c r="D10" s="20"/>
      <c r="E10" s="21"/>
      <c r="F10" s="22"/>
      <c r="G10" s="25">
        <f>'Rekentabel - Binnenbak 2m3'!C10</f>
        <v>0</v>
      </c>
      <c r="H10" s="24"/>
      <c r="I10" s="25">
        <f>'Rekentabel - Binnenbak 2m3'!D10</f>
        <v>0</v>
      </c>
      <c r="J10" s="24"/>
      <c r="K10" s="22"/>
      <c r="L10" s="22"/>
      <c r="M10" s="24"/>
      <c r="N10" s="24"/>
      <c r="O10" s="22"/>
      <c r="P10" s="22">
        <f>'Rekentabel - Binnenbak 2m3'!G10-'Rekentabel - Binnenbak 2m3'!H10</f>
        <v>0</v>
      </c>
      <c r="Q10" s="26"/>
      <c r="R10" s="26"/>
    </row>
    <row r="11" ht="20.05" customHeight="1">
      <c r="A11" t="s" s="18">
        <v>70</v>
      </c>
      <c r="B11" s="29">
        <v>43889</v>
      </c>
      <c r="C11" s="20"/>
      <c r="D11" s="20"/>
      <c r="E11" s="21"/>
      <c r="F11" s="22"/>
      <c r="G11" s="25">
        <f>'Rekentabel - Binnenbak 2m3'!C11</f>
        <v>0</v>
      </c>
      <c r="H11" s="24"/>
      <c r="I11" s="25">
        <f>'Rekentabel - Binnenbak 2m3'!D11</f>
        <v>0</v>
      </c>
      <c r="J11" s="24"/>
      <c r="K11" s="22"/>
      <c r="L11" s="22"/>
      <c r="M11" s="24"/>
      <c r="N11" s="24"/>
      <c r="O11" s="22"/>
      <c r="P11" s="22">
        <f>'Rekentabel - Binnenbak 2m3'!G11-'Rekentabel - Binnenbak 2m3'!H11</f>
        <v>0</v>
      </c>
      <c r="Q11" s="26"/>
      <c r="R11" s="26"/>
    </row>
    <row r="12" ht="20.05" customHeight="1">
      <c r="A12" t="s" s="18">
        <v>71</v>
      </c>
      <c r="B12" s="29">
        <v>43896</v>
      </c>
      <c r="C12" s="20"/>
      <c r="D12" s="20"/>
      <c r="E12" s="21"/>
      <c r="F12" s="22"/>
      <c r="G12" s="25">
        <f>'Rekentabel - Binnenbak 2m3'!C12</f>
        <v>0</v>
      </c>
      <c r="H12" s="24"/>
      <c r="I12" s="25">
        <f>'Rekentabel - Binnenbak 2m3'!D12</f>
        <v>0</v>
      </c>
      <c r="J12" s="24"/>
      <c r="K12" s="22"/>
      <c r="L12" s="22"/>
      <c r="M12" s="24"/>
      <c r="N12" s="24"/>
      <c r="O12" s="22"/>
      <c r="P12" s="22">
        <f>'Rekentabel - Binnenbak 2m3'!G12-'Rekentabel - Binnenbak 2m3'!H12</f>
        <v>0</v>
      </c>
      <c r="Q12" s="26"/>
      <c r="R12" s="26"/>
    </row>
    <row r="13" ht="20.05" customHeight="1">
      <c r="A13" t="s" s="18">
        <v>72</v>
      </c>
      <c r="B13" s="29">
        <v>43903</v>
      </c>
      <c r="C13" s="20"/>
      <c r="D13" s="20"/>
      <c r="E13" s="21"/>
      <c r="F13" s="22"/>
      <c r="G13" s="25">
        <f>'Rekentabel - Binnenbak 2m3'!C13</f>
        <v>0</v>
      </c>
      <c r="H13" s="24"/>
      <c r="I13" s="25">
        <f>'Rekentabel - Binnenbak 2m3'!D13</f>
        <v>0</v>
      </c>
      <c r="J13" s="24"/>
      <c r="K13" s="22"/>
      <c r="L13" s="22"/>
      <c r="M13" s="24"/>
      <c r="N13" s="24"/>
      <c r="O13" s="22"/>
      <c r="P13" s="22">
        <f>'Rekentabel - Binnenbak 2m3'!G13-'Rekentabel - Binnenbak 2m3'!H13</f>
        <v>0</v>
      </c>
      <c r="Q13" s="26"/>
      <c r="R13" s="26"/>
    </row>
    <row r="14" ht="20.05" customHeight="1">
      <c r="A14" t="s" s="18">
        <v>27</v>
      </c>
      <c r="B14" s="29">
        <v>43910</v>
      </c>
      <c r="C14" s="20"/>
      <c r="D14" s="20"/>
      <c r="E14" s="21"/>
      <c r="F14" s="22"/>
      <c r="G14" s="25">
        <f>'Rekentabel - Binnenbak 2m3'!C14</f>
        <v>0</v>
      </c>
      <c r="H14" s="24"/>
      <c r="I14" s="25">
        <f>'Rekentabel - Binnenbak 2m3'!D14</f>
        <v>0</v>
      </c>
      <c r="J14" s="24"/>
      <c r="K14" s="22"/>
      <c r="L14" s="22"/>
      <c r="M14" s="24"/>
      <c r="N14" s="24"/>
      <c r="O14" s="22"/>
      <c r="P14" s="22">
        <f>'Rekentabel - Binnenbak 2m3'!G14-'Rekentabel - Binnenbak 2m3'!H14</f>
        <v>0</v>
      </c>
      <c r="Q14" s="26"/>
      <c r="R14" s="26"/>
    </row>
    <row r="15" ht="20.05" customHeight="1">
      <c r="A15" t="s" s="18">
        <v>73</v>
      </c>
      <c r="B15" s="32">
        <v>43917</v>
      </c>
      <c r="C15" s="20"/>
      <c r="D15" s="20"/>
      <c r="E15" s="21"/>
      <c r="F15" s="22"/>
      <c r="G15" s="25">
        <f>'Rekentabel - Binnenbak 2m3'!C15</f>
        <v>0</v>
      </c>
      <c r="H15" s="24"/>
      <c r="I15" s="25">
        <f>'Rekentabel - Binnenbak 2m3'!D15</f>
        <v>0</v>
      </c>
      <c r="J15" s="24"/>
      <c r="K15" s="22"/>
      <c r="L15" s="22"/>
      <c r="M15" s="24"/>
      <c r="N15" s="24"/>
      <c r="O15" s="22"/>
      <c r="P15" s="22">
        <f>'Rekentabel - Binnenbak 2m3'!G15-'Rekentabel - Binnenbak 2m3'!H15</f>
        <v>0</v>
      </c>
      <c r="Q15" s="26"/>
      <c r="R15" s="26"/>
    </row>
    <row r="16" ht="20.05" customHeight="1">
      <c r="A16" t="s" s="18">
        <v>74</v>
      </c>
      <c r="B16" s="32">
        <v>43924</v>
      </c>
      <c r="C16" s="20"/>
      <c r="D16" s="20"/>
      <c r="E16" s="21"/>
      <c r="F16" s="22"/>
      <c r="G16" s="25">
        <f>'Rekentabel - Binnenbak 2m3'!C16</f>
        <v>0</v>
      </c>
      <c r="H16" s="24"/>
      <c r="I16" s="25">
        <f>'Rekentabel - Binnenbak 2m3'!D16</f>
        <v>0</v>
      </c>
      <c r="J16" s="24"/>
      <c r="K16" s="22"/>
      <c r="L16" s="22"/>
      <c r="M16" s="24"/>
      <c r="N16" s="24"/>
      <c r="O16" s="22"/>
      <c r="P16" s="22">
        <f>'Rekentabel - Binnenbak 2m3'!G16-'Rekentabel - Binnenbak 2m3'!H16</f>
        <v>0</v>
      </c>
      <c r="Q16" s="26"/>
      <c r="R16" s="26"/>
    </row>
    <row r="17" ht="20.05" customHeight="1">
      <c r="A17" t="s" s="18">
        <v>28</v>
      </c>
      <c r="B17" s="32">
        <v>43931</v>
      </c>
      <c r="C17" s="20"/>
      <c r="D17" s="20"/>
      <c r="E17" s="21"/>
      <c r="F17" s="22"/>
      <c r="G17" s="25">
        <f>'Rekentabel - Binnenbak 2m3'!C17</f>
        <v>0</v>
      </c>
      <c r="H17" s="24"/>
      <c r="I17" s="25">
        <f>'Rekentabel - Binnenbak 2m3'!D17</f>
        <v>0</v>
      </c>
      <c r="J17" s="24"/>
      <c r="K17" s="22"/>
      <c r="L17" s="22"/>
      <c r="M17" s="24"/>
      <c r="N17" s="24"/>
      <c r="O17" s="22"/>
      <c r="P17" s="22">
        <f>'Rekentabel - Binnenbak 2m3'!G17-'Rekentabel - Binnenbak 2m3'!H17</f>
        <v>0</v>
      </c>
      <c r="Q17" s="26"/>
      <c r="R17" s="26"/>
    </row>
    <row r="18" ht="20.05" customHeight="1">
      <c r="A18" t="s" s="18">
        <v>75</v>
      </c>
      <c r="B18" s="32">
        <v>43938</v>
      </c>
      <c r="C18" s="20"/>
      <c r="D18" s="20"/>
      <c r="E18" s="21"/>
      <c r="F18" s="22"/>
      <c r="G18" s="25">
        <f>'Rekentabel - Binnenbak 2m3'!C18</f>
        <v>0</v>
      </c>
      <c r="H18" s="24"/>
      <c r="I18" s="25">
        <f>'Rekentabel - Binnenbak 2m3'!D18</f>
        <v>0</v>
      </c>
      <c r="J18" s="24"/>
      <c r="K18" s="22"/>
      <c r="L18" s="22"/>
      <c r="M18" s="24"/>
      <c r="N18" s="24"/>
      <c r="O18" s="22"/>
      <c r="P18" s="22">
        <f>'Rekentabel - Binnenbak 2m3'!G18-'Rekentabel - Binnenbak 2m3'!H18</f>
        <v>0</v>
      </c>
      <c r="Q18" s="26"/>
      <c r="R18" s="26"/>
    </row>
    <row r="19" ht="20.05" customHeight="1">
      <c r="A19" t="s" s="18">
        <v>30</v>
      </c>
      <c r="B19" t="s" s="33">
        <v>76</v>
      </c>
      <c r="C19" s="20"/>
      <c r="D19" s="20"/>
      <c r="E19" s="21"/>
      <c r="F19" s="22"/>
      <c r="G19" s="25">
        <f>'Rekentabel - Binnenbak 2m3'!C19</f>
        <v>0</v>
      </c>
      <c r="H19" s="24"/>
      <c r="I19" s="25">
        <f>'Rekentabel - Binnenbak 2m3'!D19</f>
        <v>0</v>
      </c>
      <c r="J19" s="24"/>
      <c r="K19" s="22"/>
      <c r="L19" s="22"/>
      <c r="M19" s="24"/>
      <c r="N19" s="24"/>
      <c r="O19" s="22"/>
      <c r="P19" s="22">
        <f>'Rekentabel - Binnenbak 2m3'!G19-'Rekentabel - Binnenbak 2m3'!H19</f>
        <v>0</v>
      </c>
      <c r="Q19" s="26"/>
      <c r="R19" s="26"/>
    </row>
    <row r="20" ht="20.05" customHeight="1">
      <c r="A20" t="s" s="18">
        <v>32</v>
      </c>
      <c r="B20" s="32">
        <v>43952</v>
      </c>
      <c r="C20" s="20"/>
      <c r="D20" s="20"/>
      <c r="E20" s="21"/>
      <c r="F20" s="22"/>
      <c r="G20" s="25">
        <f>'Rekentabel - Binnenbak 2m3'!C20</f>
        <v>0</v>
      </c>
      <c r="H20" s="24"/>
      <c r="I20" s="25">
        <f>'Rekentabel - Binnenbak 2m3'!D20</f>
        <v>0</v>
      </c>
      <c r="J20" s="24"/>
      <c r="K20" s="22"/>
      <c r="L20" s="22"/>
      <c r="M20" s="24"/>
      <c r="N20" s="24"/>
      <c r="O20" s="22"/>
      <c r="P20" s="22">
        <f>'Rekentabel - Binnenbak 2m3'!G20-'Rekentabel - Binnenbak 2m3'!H20</f>
        <v>0</v>
      </c>
      <c r="Q20" s="26"/>
      <c r="R20" s="26"/>
    </row>
    <row r="21" ht="20.05" customHeight="1">
      <c r="A21" t="s" s="18">
        <v>33</v>
      </c>
      <c r="B21" s="29">
        <v>43959</v>
      </c>
      <c r="C21" s="20"/>
      <c r="D21" s="20"/>
      <c r="E21" s="21"/>
      <c r="F21" s="22"/>
      <c r="G21" s="25">
        <f>'Rekentabel - Binnenbak 2m3'!C21</f>
        <v>0</v>
      </c>
      <c r="H21" s="24"/>
      <c r="I21" s="25">
        <f>'Rekentabel - Binnenbak 2m3'!D21</f>
        <v>0</v>
      </c>
      <c r="J21" s="24"/>
      <c r="K21" s="22"/>
      <c r="L21" s="22"/>
      <c r="M21" s="24"/>
      <c r="N21" s="24"/>
      <c r="O21" s="22"/>
      <c r="P21" s="22">
        <f>'Rekentabel - Binnenbak 2m3'!G21-'Rekentabel - Binnenbak 2m3'!H21</f>
        <v>0</v>
      </c>
      <c r="Q21" s="26"/>
      <c r="R21" s="26"/>
    </row>
    <row r="22" ht="20.05" customHeight="1">
      <c r="A22" t="s" s="18">
        <v>34</v>
      </c>
      <c r="B22" s="29">
        <v>43966</v>
      </c>
      <c r="C22" s="20"/>
      <c r="D22" s="20"/>
      <c r="E22" s="21"/>
      <c r="F22" s="22"/>
      <c r="G22" s="25">
        <f>'Rekentabel - Binnenbak 2m3'!C22</f>
        <v>0</v>
      </c>
      <c r="H22" s="24"/>
      <c r="I22" s="25">
        <f>'Rekentabel - Binnenbak 2m3'!D22</f>
        <v>0</v>
      </c>
      <c r="J22" s="24"/>
      <c r="K22" s="22"/>
      <c r="L22" s="22"/>
      <c r="M22" s="24"/>
      <c r="N22" s="24"/>
      <c r="O22" s="22"/>
      <c r="P22" s="22">
        <f>'Rekentabel - Binnenbak 2m3'!G22-'Rekentabel - Binnenbak 2m3'!H22</f>
        <v>0</v>
      </c>
      <c r="Q22" s="26"/>
      <c r="R22" s="26"/>
    </row>
    <row r="23" ht="20.05" customHeight="1">
      <c r="A23" t="s" s="18">
        <v>35</v>
      </c>
      <c r="B23" s="29">
        <v>43973</v>
      </c>
      <c r="C23" s="20"/>
      <c r="D23" s="20"/>
      <c r="E23" s="21"/>
      <c r="F23" s="22"/>
      <c r="G23" s="25">
        <f>'Rekentabel - Binnenbak 2m3'!C23</f>
        <v>0</v>
      </c>
      <c r="H23" s="24"/>
      <c r="I23" s="25">
        <f>'Rekentabel - Binnenbak 2m3'!D23</f>
        <v>0</v>
      </c>
      <c r="J23" s="24"/>
      <c r="K23" s="22"/>
      <c r="L23" s="22"/>
      <c r="M23" s="24"/>
      <c r="N23" s="24"/>
      <c r="O23" s="22"/>
      <c r="P23" s="22">
        <f>'Rekentabel - Binnenbak 2m3'!G23-'Rekentabel - Binnenbak 2m3'!H23</f>
        <v>0</v>
      </c>
      <c r="Q23" s="26"/>
      <c r="R23" s="26"/>
    </row>
    <row r="24" ht="20.05" customHeight="1">
      <c r="A24" t="s" s="18">
        <v>36</v>
      </c>
      <c r="B24" s="29">
        <v>43980</v>
      </c>
      <c r="C24" s="20"/>
      <c r="D24" s="20"/>
      <c r="E24" s="21"/>
      <c r="F24" s="22"/>
      <c r="G24" s="25">
        <f>'Rekentabel - Binnenbak 2m3'!C24</f>
        <v>0</v>
      </c>
      <c r="H24" s="24"/>
      <c r="I24" s="25">
        <f>'Rekentabel - Binnenbak 2m3'!D24</f>
        <v>0</v>
      </c>
      <c r="J24" s="24"/>
      <c r="K24" s="22"/>
      <c r="L24" s="22"/>
      <c r="M24" s="24"/>
      <c r="N24" s="24"/>
      <c r="O24" s="22"/>
      <c r="P24" s="22">
        <f>'Rekentabel - Binnenbak 2m3'!G24-'Rekentabel - Binnenbak 2m3'!H24</f>
        <v>0</v>
      </c>
      <c r="Q24" s="26"/>
      <c r="R24" s="26"/>
    </row>
    <row r="25" ht="20.05" customHeight="1">
      <c r="A25" t="s" s="18">
        <v>37</v>
      </c>
      <c r="B25" s="29">
        <v>43987</v>
      </c>
      <c r="C25" s="20"/>
      <c r="D25" s="20"/>
      <c r="E25" s="21"/>
      <c r="F25" s="22"/>
      <c r="G25" s="25">
        <f>'Rekentabel - Binnenbak 2m3'!C25</f>
        <v>0</v>
      </c>
      <c r="H25" s="24"/>
      <c r="I25" s="25">
        <f>'Rekentabel - Binnenbak 2m3'!D25</f>
        <v>0</v>
      </c>
      <c r="J25" s="24"/>
      <c r="K25" s="22"/>
      <c r="L25" s="22"/>
      <c r="M25" s="24"/>
      <c r="N25" s="24"/>
      <c r="O25" s="22"/>
      <c r="P25" s="22">
        <f>'Rekentabel - Binnenbak 2m3'!G25-'Rekentabel - Binnenbak 2m3'!H25</f>
        <v>0</v>
      </c>
      <c r="Q25" s="26"/>
      <c r="R25" s="26"/>
    </row>
    <row r="26" ht="20.05" customHeight="1">
      <c r="A26" t="s" s="18">
        <v>38</v>
      </c>
      <c r="B26" s="29">
        <v>43994</v>
      </c>
      <c r="C26" s="20"/>
      <c r="D26" s="20"/>
      <c r="E26" s="21"/>
      <c r="F26" s="22"/>
      <c r="G26" s="25">
        <f>'Rekentabel - Binnenbak 2m3'!C26</f>
        <v>0</v>
      </c>
      <c r="H26" s="24"/>
      <c r="I26" s="25">
        <f>'Rekentabel - Binnenbak 2m3'!D26</f>
        <v>0</v>
      </c>
      <c r="J26" s="24"/>
      <c r="K26" s="22"/>
      <c r="L26" s="22"/>
      <c r="M26" s="24"/>
      <c r="N26" s="24"/>
      <c r="O26" s="22"/>
      <c r="P26" s="22">
        <f>'Rekentabel - Binnenbak 2m3'!G26-'Rekentabel - Binnenbak 2m3'!H26</f>
        <v>0</v>
      </c>
      <c r="Q26" s="26"/>
      <c r="R26" s="26"/>
    </row>
    <row r="27" ht="20.05" customHeight="1">
      <c r="A27" t="s" s="18">
        <v>39</v>
      </c>
      <c r="B27" s="29">
        <v>44001</v>
      </c>
      <c r="C27" s="20"/>
      <c r="D27" s="20"/>
      <c r="E27" s="21"/>
      <c r="F27" s="22"/>
      <c r="G27" s="25">
        <f>'Rekentabel - Binnenbak 2m3'!C27</f>
        <v>0</v>
      </c>
      <c r="H27" s="24"/>
      <c r="I27" s="25">
        <f>'Rekentabel - Binnenbak 2m3'!D27</f>
        <v>0</v>
      </c>
      <c r="J27" s="24"/>
      <c r="K27" s="22"/>
      <c r="L27" s="22"/>
      <c r="M27" s="24"/>
      <c r="N27" s="24"/>
      <c r="O27" s="22"/>
      <c r="P27" s="22">
        <f>'Rekentabel - Binnenbak 2m3'!G27-'Rekentabel - Binnenbak 2m3'!H27</f>
        <v>0</v>
      </c>
      <c r="Q27" s="26"/>
      <c r="R27" s="26"/>
    </row>
    <row r="28" ht="20.05" customHeight="1">
      <c r="A28" t="s" s="18">
        <v>40</v>
      </c>
      <c r="B28" s="29">
        <v>44008</v>
      </c>
      <c r="C28" s="20"/>
      <c r="D28" s="20"/>
      <c r="E28" s="21"/>
      <c r="F28" s="22"/>
      <c r="G28" s="25">
        <f>'Rekentabel - Binnenbak 2m3'!C28</f>
        <v>0</v>
      </c>
      <c r="H28" s="24"/>
      <c r="I28" s="25">
        <f>'Rekentabel - Binnenbak 2m3'!D28</f>
        <v>0</v>
      </c>
      <c r="J28" s="24"/>
      <c r="K28" s="22"/>
      <c r="L28" s="22"/>
      <c r="M28" s="24"/>
      <c r="N28" s="24"/>
      <c r="O28" s="22"/>
      <c r="P28" s="22">
        <f>'Rekentabel - Binnenbak 2m3'!G28-'Rekentabel - Binnenbak 2m3'!H28</f>
        <v>0</v>
      </c>
      <c r="Q28" s="26"/>
      <c r="R28" s="26"/>
    </row>
    <row r="29" ht="20.05" customHeight="1">
      <c r="A29" t="s" s="18">
        <v>41</v>
      </c>
      <c r="B29" s="29">
        <v>44015</v>
      </c>
      <c r="C29" s="20"/>
      <c r="D29" s="20"/>
      <c r="E29" s="21"/>
      <c r="F29" s="22"/>
      <c r="G29" s="25">
        <f>'Rekentabel - Binnenbak 2m3'!C29</f>
        <v>0</v>
      </c>
      <c r="H29" s="24"/>
      <c r="I29" s="25">
        <f>'Rekentabel - Binnenbak 2m3'!D29</f>
        <v>0</v>
      </c>
      <c r="J29" s="24"/>
      <c r="K29" s="22"/>
      <c r="L29" s="22"/>
      <c r="M29" s="24"/>
      <c r="N29" s="24"/>
      <c r="O29" s="22"/>
      <c r="P29" s="22">
        <f>'Rekentabel - Binnenbak 2m3'!G29-'Rekentabel - Binnenbak 2m3'!H29</f>
        <v>0</v>
      </c>
      <c r="Q29" s="26"/>
      <c r="R29" s="26"/>
    </row>
    <row r="30" ht="20.05" customHeight="1">
      <c r="A30" t="s" s="18">
        <v>42</v>
      </c>
      <c r="B30" s="29">
        <v>44022</v>
      </c>
      <c r="C30" s="20"/>
      <c r="D30" s="20"/>
      <c r="E30" s="21"/>
      <c r="F30" s="22"/>
      <c r="G30" s="25">
        <f>'Rekentabel - Binnenbak 2m3'!C30</f>
        <v>0</v>
      </c>
      <c r="H30" s="24"/>
      <c r="I30" s="25">
        <f>'Rekentabel - Binnenbak 2m3'!D30</f>
        <v>0</v>
      </c>
      <c r="J30" s="24"/>
      <c r="K30" s="22"/>
      <c r="L30" s="22"/>
      <c r="M30" s="24"/>
      <c r="N30" s="24"/>
      <c r="O30" s="22"/>
      <c r="P30" s="22">
        <f>'Rekentabel - Binnenbak 2m3'!G30-'Rekentabel - Binnenbak 2m3'!H30</f>
        <v>0</v>
      </c>
      <c r="Q30" s="26"/>
      <c r="R30" s="26"/>
    </row>
    <row r="31" ht="20.05" customHeight="1">
      <c r="A31" t="s" s="18">
        <v>43</v>
      </c>
      <c r="B31" s="29">
        <v>44029</v>
      </c>
      <c r="C31" s="20"/>
      <c r="D31" s="20"/>
      <c r="E31" s="21"/>
      <c r="F31" s="22"/>
      <c r="G31" s="25">
        <f>'Rekentabel - Binnenbak 2m3'!C31</f>
        <v>0</v>
      </c>
      <c r="H31" s="24"/>
      <c r="I31" s="25">
        <f>'Rekentabel - Binnenbak 2m3'!D31</f>
        <v>0</v>
      </c>
      <c r="J31" s="24"/>
      <c r="K31" s="22"/>
      <c r="L31" s="22"/>
      <c r="M31" s="24"/>
      <c r="N31" s="24"/>
      <c r="O31" s="22"/>
      <c r="P31" s="22">
        <f>'Rekentabel - Binnenbak 2m3'!G31-'Rekentabel - Binnenbak 2m3'!H31</f>
        <v>0</v>
      </c>
      <c r="Q31" s="26"/>
      <c r="R31" s="26"/>
    </row>
    <row r="32" ht="20.05" customHeight="1">
      <c r="A32" t="s" s="18">
        <v>44</v>
      </c>
      <c r="B32" s="29">
        <v>44036</v>
      </c>
      <c r="C32" s="20"/>
      <c r="D32" s="20"/>
      <c r="E32" s="21"/>
      <c r="F32" s="22"/>
      <c r="G32" s="25">
        <f>'Rekentabel - Binnenbak 2m3'!C32</f>
        <v>0</v>
      </c>
      <c r="H32" s="24"/>
      <c r="I32" s="25">
        <f>'Rekentabel - Binnenbak 2m3'!D32</f>
        <v>0</v>
      </c>
      <c r="J32" s="24"/>
      <c r="K32" s="22"/>
      <c r="L32" s="22"/>
      <c r="M32" s="24"/>
      <c r="N32" s="24"/>
      <c r="O32" s="22"/>
      <c r="P32" s="22">
        <f>'Rekentabel - Binnenbak 2m3'!G32-'Rekentabel - Binnenbak 2m3'!H32</f>
        <v>0</v>
      </c>
      <c r="Q32" s="26"/>
      <c r="R32" s="26"/>
    </row>
    <row r="33" ht="20.05" customHeight="1">
      <c r="A33" t="s" s="18">
        <v>45</v>
      </c>
      <c r="B33" s="29">
        <v>44043</v>
      </c>
      <c r="C33" s="20"/>
      <c r="D33" s="20"/>
      <c r="E33" s="21"/>
      <c r="F33" s="22"/>
      <c r="G33" s="25">
        <f>'Rekentabel - Binnenbak 2m3'!C33</f>
        <v>0</v>
      </c>
      <c r="H33" s="24"/>
      <c r="I33" s="25">
        <f>'Rekentabel - Binnenbak 2m3'!D33</f>
        <v>0</v>
      </c>
      <c r="J33" s="24"/>
      <c r="K33" s="22"/>
      <c r="L33" s="22"/>
      <c r="M33" s="24"/>
      <c r="N33" s="24"/>
      <c r="O33" s="22"/>
      <c r="P33" s="22">
        <f>'Rekentabel - Binnenbak 2m3'!G33-'Rekentabel - Binnenbak 2m3'!H33</f>
        <v>0</v>
      </c>
      <c r="Q33" s="26"/>
      <c r="R33" s="26"/>
    </row>
    <row r="34" ht="20.05" customHeight="1">
      <c r="A34" t="s" s="18">
        <v>46</v>
      </c>
      <c r="B34" s="29">
        <v>44049</v>
      </c>
      <c r="C34" s="20"/>
      <c r="D34" s="20"/>
      <c r="E34" s="21"/>
      <c r="F34" s="22"/>
      <c r="G34" s="25">
        <f>'Rekentabel - Binnenbak 2m3'!C34</f>
        <v>0</v>
      </c>
      <c r="H34" s="24"/>
      <c r="I34" s="25">
        <f>'Rekentabel - Binnenbak 2m3'!D34</f>
        <v>0</v>
      </c>
      <c r="J34" s="24"/>
      <c r="K34" s="22"/>
      <c r="L34" s="22"/>
      <c r="M34" s="24"/>
      <c r="N34" s="24"/>
      <c r="O34" s="22"/>
      <c r="P34" s="22">
        <f>'Rekentabel - Binnenbak 2m3'!G34-'Rekentabel - Binnenbak 2m3'!H34</f>
        <v>0</v>
      </c>
      <c r="Q34" s="26"/>
      <c r="R34" s="26"/>
    </row>
    <row r="35" ht="20.05" customHeight="1">
      <c r="A35" t="s" s="18">
        <v>47</v>
      </c>
      <c r="B35" s="29">
        <v>44057</v>
      </c>
      <c r="C35" s="20"/>
      <c r="D35" s="20"/>
      <c r="E35" s="21"/>
      <c r="F35" s="22"/>
      <c r="G35" s="25">
        <f>'Rekentabel - Binnenbak 2m3'!C35</f>
        <v>0</v>
      </c>
      <c r="H35" s="24"/>
      <c r="I35" s="25">
        <f>'Rekentabel - Binnenbak 2m3'!D35</f>
        <v>0</v>
      </c>
      <c r="J35" s="24"/>
      <c r="K35" s="22"/>
      <c r="L35" s="22"/>
      <c r="M35" s="24"/>
      <c r="N35" s="24"/>
      <c r="O35" s="22"/>
      <c r="P35" s="22">
        <f>'Rekentabel - Binnenbak 2m3'!G35-'Rekentabel - Binnenbak 2m3'!H35</f>
        <v>0</v>
      </c>
      <c r="Q35" s="26"/>
      <c r="R35" s="26"/>
    </row>
    <row r="36" ht="20.05" customHeight="1">
      <c r="A36" t="s" s="18">
        <v>48</v>
      </c>
      <c r="B36" s="29">
        <v>44064</v>
      </c>
      <c r="C36" s="20"/>
      <c r="D36" s="20"/>
      <c r="E36" s="21"/>
      <c r="F36" s="22"/>
      <c r="G36" s="25">
        <f>'Rekentabel - Binnenbak 2m3'!C36</f>
        <v>0</v>
      </c>
      <c r="H36" s="24"/>
      <c r="I36" s="25">
        <f>'Rekentabel - Binnenbak 2m3'!D36</f>
        <v>0</v>
      </c>
      <c r="J36" s="24"/>
      <c r="K36" s="22"/>
      <c r="L36" s="22"/>
      <c r="M36" s="24"/>
      <c r="N36" s="24"/>
      <c r="O36" s="22"/>
      <c r="P36" s="22">
        <f>'Rekentabel - Binnenbak 2m3'!G36-'Rekentabel - Binnenbak 2m3'!H36</f>
        <v>0</v>
      </c>
      <c r="Q36" s="26"/>
      <c r="R36" s="26"/>
    </row>
    <row r="37" ht="20.05" customHeight="1">
      <c r="A37" t="s" s="18">
        <v>49</v>
      </c>
      <c r="B37" s="29">
        <v>44071</v>
      </c>
      <c r="C37" s="20"/>
      <c r="D37" s="20"/>
      <c r="E37" s="21"/>
      <c r="F37" s="22"/>
      <c r="G37" s="25">
        <f>'Rekentabel - Binnenbak 2m3'!C37</f>
        <v>0</v>
      </c>
      <c r="H37" s="24"/>
      <c r="I37" s="25">
        <f>'Rekentabel - Binnenbak 2m3'!D37</f>
        <v>0</v>
      </c>
      <c r="J37" s="24"/>
      <c r="K37" s="22"/>
      <c r="L37" s="22"/>
      <c r="M37" s="24"/>
      <c r="N37" s="24"/>
      <c r="O37" s="22"/>
      <c r="P37" s="22">
        <f>'Rekentabel - Binnenbak 2m3'!G37-'Rekentabel - Binnenbak 2m3'!H37</f>
        <v>0</v>
      </c>
      <c r="Q37" s="26"/>
      <c r="R37" s="26"/>
    </row>
    <row r="38" ht="20.05" customHeight="1">
      <c r="A38" t="s" s="18">
        <v>50</v>
      </c>
      <c r="B38" s="29">
        <v>44078</v>
      </c>
      <c r="C38" s="20"/>
      <c r="D38" s="20"/>
      <c r="E38" s="21"/>
      <c r="F38" s="22"/>
      <c r="G38" s="25">
        <f>'Rekentabel - Binnenbak 2m3'!C38</f>
        <v>0</v>
      </c>
      <c r="H38" s="24"/>
      <c r="I38" s="25">
        <f>'Rekentabel - Binnenbak 2m3'!D38</f>
        <v>0</v>
      </c>
      <c r="J38" s="24"/>
      <c r="K38" s="22"/>
      <c r="L38" s="22"/>
      <c r="M38" s="24"/>
      <c r="N38" s="24"/>
      <c r="O38" s="22"/>
      <c r="P38" s="22">
        <f>'Rekentabel - Binnenbak 2m3'!G38-'Rekentabel - Binnenbak 2m3'!H38</f>
        <v>0</v>
      </c>
      <c r="Q38" s="26"/>
      <c r="R38" s="26"/>
    </row>
    <row r="39" ht="20.05" customHeight="1">
      <c r="A39" t="s" s="18">
        <v>51</v>
      </c>
      <c r="B39" s="29">
        <v>44085</v>
      </c>
      <c r="C39" s="20"/>
      <c r="D39" s="20"/>
      <c r="E39" s="21"/>
      <c r="F39" s="22"/>
      <c r="G39" s="25">
        <f>'Rekentabel - Binnenbak 2m3'!C39</f>
        <v>0</v>
      </c>
      <c r="H39" s="24"/>
      <c r="I39" s="25">
        <f>'Rekentabel - Binnenbak 2m3'!D39</f>
        <v>0</v>
      </c>
      <c r="J39" s="24"/>
      <c r="K39" s="22"/>
      <c r="L39" s="22"/>
      <c r="M39" s="24"/>
      <c r="N39" s="24"/>
      <c r="O39" s="22"/>
      <c r="P39" s="22">
        <f>'Rekentabel - Binnenbak 2m3'!G39-'Rekentabel - Binnenbak 2m3'!H39</f>
        <v>0</v>
      </c>
      <c r="Q39" s="26"/>
      <c r="R39" s="26"/>
    </row>
    <row r="40" ht="20.05" customHeight="1">
      <c r="A40" t="s" s="18">
        <v>52</v>
      </c>
      <c r="B40" s="29">
        <v>44092</v>
      </c>
      <c r="C40" s="20"/>
      <c r="D40" s="20"/>
      <c r="E40" s="21"/>
      <c r="F40" s="22"/>
      <c r="G40" s="25">
        <f>'Rekentabel - Binnenbak 2m3'!C40</f>
        <v>0</v>
      </c>
      <c r="H40" s="24"/>
      <c r="I40" s="25">
        <f>'Rekentabel - Binnenbak 2m3'!D40</f>
        <v>0</v>
      </c>
      <c r="J40" s="24"/>
      <c r="K40" s="22"/>
      <c r="L40" s="22"/>
      <c r="M40" s="24"/>
      <c r="N40" s="24"/>
      <c r="O40" s="22"/>
      <c r="P40" s="22">
        <f>'Rekentabel - Binnenbak 2m3'!G40-'Rekentabel - Binnenbak 2m3'!H40</f>
        <v>0</v>
      </c>
      <c r="Q40" s="26"/>
      <c r="R40" s="26"/>
    </row>
    <row r="41" ht="20.05" customHeight="1">
      <c r="A41" t="s" s="18">
        <v>53</v>
      </c>
      <c r="B41" s="29">
        <v>44101</v>
      </c>
      <c r="C41" s="20"/>
      <c r="D41" s="20"/>
      <c r="E41" s="21"/>
      <c r="F41" s="22"/>
      <c r="G41" s="25">
        <f>'Rekentabel - Binnenbak 2m3'!C41</f>
        <v>0</v>
      </c>
      <c r="H41" s="24"/>
      <c r="I41" s="25">
        <f>'Rekentabel - Binnenbak 2m3'!D41</f>
        <v>0</v>
      </c>
      <c r="J41" s="24"/>
      <c r="K41" s="22"/>
      <c r="L41" s="22"/>
      <c r="M41" s="24"/>
      <c r="N41" s="24"/>
      <c r="O41" s="22"/>
      <c r="P41" s="22">
        <f>'Rekentabel - Binnenbak 2m3'!G41-'Rekentabel - Binnenbak 2m3'!H41</f>
        <v>0</v>
      </c>
      <c r="Q41" s="26"/>
      <c r="R41" s="26"/>
    </row>
    <row r="42" ht="20.05" customHeight="1">
      <c r="A42" t="s" s="18">
        <v>54</v>
      </c>
      <c r="B42" s="29">
        <v>44106</v>
      </c>
      <c r="C42" s="20"/>
      <c r="D42" s="20"/>
      <c r="E42" s="21"/>
      <c r="F42" s="22"/>
      <c r="G42" s="25">
        <f>'Rekentabel - Binnenbak 2m3'!C42</f>
        <v>0</v>
      </c>
      <c r="H42" s="24"/>
      <c r="I42" s="25">
        <f>'Rekentabel - Binnenbak 2m3'!D42</f>
        <v>0</v>
      </c>
      <c r="J42" s="24"/>
      <c r="K42" s="22"/>
      <c r="L42" s="22"/>
      <c r="M42" s="24"/>
      <c r="N42" s="24"/>
      <c r="O42" s="22"/>
      <c r="P42" s="22">
        <f>'Rekentabel - Binnenbak 2m3'!G42-'Rekentabel - Binnenbak 2m3'!H42</f>
        <v>0</v>
      </c>
      <c r="Q42" s="26"/>
      <c r="R42" s="26"/>
    </row>
    <row r="43" ht="20.05" customHeight="1">
      <c r="A43" t="s" s="18">
        <v>55</v>
      </c>
      <c r="B43" s="29">
        <v>44113</v>
      </c>
      <c r="C43" s="20"/>
      <c r="D43" s="20"/>
      <c r="E43" s="21"/>
      <c r="F43" s="22"/>
      <c r="G43" s="25">
        <f>'Rekentabel - Binnenbak 2m3'!C43</f>
        <v>0</v>
      </c>
      <c r="H43" s="24"/>
      <c r="I43" s="25">
        <f>'Rekentabel - Binnenbak 2m3'!D43</f>
        <v>0</v>
      </c>
      <c r="J43" s="24"/>
      <c r="K43" s="22"/>
      <c r="L43" s="22"/>
      <c r="M43" s="24"/>
      <c r="N43" s="24"/>
      <c r="O43" s="22"/>
      <c r="P43" s="22">
        <f>'Rekentabel - Binnenbak 2m3'!G43-'Rekentabel - Binnenbak 2m3'!H43</f>
        <v>0</v>
      </c>
      <c r="Q43" s="26"/>
      <c r="R43" s="26"/>
    </row>
    <row r="44" ht="20.05" customHeight="1">
      <c r="A44" t="s" s="18">
        <v>56</v>
      </c>
      <c r="B44" s="29">
        <v>44120</v>
      </c>
      <c r="C44" s="20"/>
      <c r="D44" s="20"/>
      <c r="E44" s="21"/>
      <c r="F44" s="22"/>
      <c r="G44" s="25">
        <f>'Rekentabel - Binnenbak 2m3'!C44</f>
        <v>0</v>
      </c>
      <c r="H44" s="24"/>
      <c r="I44" s="25">
        <f>'Rekentabel - Binnenbak 2m3'!D44</f>
        <v>0</v>
      </c>
      <c r="J44" s="24"/>
      <c r="K44" s="22"/>
      <c r="L44" s="22"/>
      <c r="M44" s="24"/>
      <c r="N44" s="24"/>
      <c r="O44" s="22"/>
      <c r="P44" s="22">
        <f>'Rekentabel - Binnenbak 2m3'!G44-'Rekentabel - Binnenbak 2m3'!H44</f>
        <v>0</v>
      </c>
      <c r="Q44" s="26"/>
      <c r="R44" s="26"/>
    </row>
    <row r="45" ht="20.05" customHeight="1">
      <c r="A45" t="s" s="18">
        <v>57</v>
      </c>
      <c r="B45" s="29">
        <v>44127</v>
      </c>
      <c r="C45" s="20"/>
      <c r="D45" s="20"/>
      <c r="E45" s="21"/>
      <c r="F45" s="22"/>
      <c r="G45" s="25">
        <f>'Rekentabel - Binnenbak 2m3'!C45</f>
        <v>0</v>
      </c>
      <c r="H45" s="24"/>
      <c r="I45" s="25">
        <f>'Rekentabel - Binnenbak 2m3'!D45</f>
        <v>0</v>
      </c>
      <c r="J45" s="24"/>
      <c r="K45" s="22"/>
      <c r="L45" s="22"/>
      <c r="M45" s="24"/>
      <c r="N45" s="24"/>
      <c r="O45" s="22"/>
      <c r="P45" s="22">
        <f>'Rekentabel - Binnenbak 2m3'!G45-'Rekentabel - Binnenbak 2m3'!H45</f>
        <v>0</v>
      </c>
      <c r="Q45" s="26"/>
      <c r="R45" s="26"/>
    </row>
    <row r="46" ht="20.05" customHeight="1">
      <c r="A46" t="s" s="18">
        <v>58</v>
      </c>
      <c r="B46" s="29">
        <v>44134</v>
      </c>
      <c r="C46" s="20"/>
      <c r="D46" s="20"/>
      <c r="E46" s="21"/>
      <c r="F46" s="22"/>
      <c r="G46" s="25">
        <f>'Rekentabel - Binnenbak 2m3'!C46</f>
        <v>0</v>
      </c>
      <c r="H46" s="24"/>
      <c r="I46" s="25">
        <f>'Rekentabel - Binnenbak 2m3'!D46</f>
        <v>0</v>
      </c>
      <c r="J46" s="24"/>
      <c r="K46" s="22"/>
      <c r="L46" s="22"/>
      <c r="M46" s="24"/>
      <c r="N46" s="24"/>
      <c r="O46" s="22"/>
      <c r="P46" s="22">
        <f>'Rekentabel - Binnenbak 2m3'!G46-'Rekentabel - Binnenbak 2m3'!H46</f>
        <v>0</v>
      </c>
      <c r="Q46" s="26"/>
      <c r="R46" s="26"/>
    </row>
    <row r="47" ht="20.05" customHeight="1">
      <c r="A47" t="s" s="18">
        <v>59</v>
      </c>
      <c r="B47" s="29">
        <v>44141</v>
      </c>
      <c r="C47" s="20"/>
      <c r="D47" s="20"/>
      <c r="E47" s="21"/>
      <c r="F47" s="22"/>
      <c r="G47" s="25">
        <f>'Rekentabel - Binnenbak 2m3'!C47</f>
        <v>0</v>
      </c>
      <c r="H47" s="24"/>
      <c r="I47" s="25">
        <f>'Rekentabel - Binnenbak 2m3'!D47</f>
        <v>0</v>
      </c>
      <c r="J47" s="24"/>
      <c r="K47" s="22"/>
      <c r="L47" s="22"/>
      <c r="M47" s="24"/>
      <c r="N47" s="24"/>
      <c r="O47" s="22"/>
      <c r="P47" s="22">
        <f>'Rekentabel - Binnenbak 2m3'!G47-'Rekentabel - Binnenbak 2m3'!H47</f>
        <v>0</v>
      </c>
      <c r="Q47" s="26"/>
      <c r="R47" s="26"/>
    </row>
    <row r="48" ht="20.05" customHeight="1">
      <c r="A48" t="s" s="18">
        <v>77</v>
      </c>
      <c r="B48" s="29">
        <v>44148</v>
      </c>
      <c r="C48" s="20"/>
      <c r="D48" s="20"/>
      <c r="E48" s="21"/>
      <c r="F48" s="22"/>
      <c r="G48" s="25">
        <f>'Rekentabel - Binnenbak 2m3'!C48</f>
        <v>0</v>
      </c>
      <c r="H48" s="24"/>
      <c r="I48" s="25">
        <f>'Rekentabel - Binnenbak 2m3'!D48</f>
        <v>0</v>
      </c>
      <c r="J48" s="24"/>
      <c r="K48" s="22"/>
      <c r="L48" s="22"/>
      <c r="M48" s="24"/>
      <c r="N48" s="24"/>
      <c r="O48" s="22"/>
      <c r="P48" s="22">
        <f>'Rekentabel - Binnenbak 2m3'!G48-'Rekentabel - Binnenbak 2m3'!H48</f>
        <v>0</v>
      </c>
      <c r="Q48" s="26"/>
      <c r="R48" s="26"/>
    </row>
    <row r="49" ht="20.05" customHeight="1">
      <c r="A49" t="s" s="18">
        <v>60</v>
      </c>
      <c r="B49" s="29">
        <v>44155</v>
      </c>
      <c r="C49" s="20"/>
      <c r="D49" s="20"/>
      <c r="E49" s="21"/>
      <c r="F49" s="22"/>
      <c r="G49" s="25">
        <f>'Rekentabel - Binnenbak 2m3'!C49</f>
        <v>0</v>
      </c>
      <c r="H49" s="24"/>
      <c r="I49" s="25">
        <f>'Rekentabel - Binnenbak 2m3'!D49</f>
        <v>0</v>
      </c>
      <c r="J49" s="24"/>
      <c r="K49" s="22"/>
      <c r="L49" s="22"/>
      <c r="M49" s="24"/>
      <c r="N49" s="24"/>
      <c r="O49" s="22"/>
      <c r="P49" s="22">
        <f>'Rekentabel - Binnenbak 2m3'!G49-'Rekentabel - Binnenbak 2m3'!H49</f>
        <v>0</v>
      </c>
      <c r="Q49" s="26"/>
      <c r="R49" s="26"/>
    </row>
    <row r="50" ht="20.05" customHeight="1">
      <c r="A50" t="s" s="18">
        <v>78</v>
      </c>
      <c r="B50" s="29">
        <v>44162</v>
      </c>
      <c r="C50" s="20"/>
      <c r="D50" s="20"/>
      <c r="E50" s="21"/>
      <c r="F50" s="22"/>
      <c r="G50" s="25">
        <f>'Rekentabel - Binnenbak 2m3'!C50</f>
        <v>0</v>
      </c>
      <c r="H50" s="24"/>
      <c r="I50" s="25">
        <f>'Rekentabel - Binnenbak 2m3'!D50</f>
        <v>0</v>
      </c>
      <c r="J50" s="24"/>
      <c r="K50" s="22"/>
      <c r="L50" s="22"/>
      <c r="M50" s="24"/>
      <c r="N50" s="24"/>
      <c r="O50" s="22"/>
      <c r="P50" s="22">
        <f>'Rekentabel - Binnenbak 2m3'!G50-'Rekentabel - Binnenbak 2m3'!H50</f>
        <v>0</v>
      </c>
      <c r="Q50" s="26"/>
      <c r="R50" s="26"/>
    </row>
    <row r="51" ht="20.05" customHeight="1">
      <c r="A51" t="s" s="18">
        <v>79</v>
      </c>
      <c r="B51" s="29">
        <v>44169</v>
      </c>
      <c r="C51" s="20"/>
      <c r="D51" s="20"/>
      <c r="E51" s="21"/>
      <c r="F51" s="22"/>
      <c r="G51" s="25">
        <f>'Rekentabel - Binnenbak 2m3'!C51</f>
        <v>0</v>
      </c>
      <c r="H51" s="24"/>
      <c r="I51" s="25">
        <f>'Rekentabel - Binnenbak 2m3'!D51</f>
        <v>0</v>
      </c>
      <c r="J51" s="24"/>
      <c r="K51" s="22"/>
      <c r="L51" s="22"/>
      <c r="M51" s="24"/>
      <c r="N51" s="24"/>
      <c r="O51" s="22"/>
      <c r="P51" s="22">
        <f>'Rekentabel - Binnenbak 2m3'!G51-'Rekentabel - Binnenbak 2m3'!H51</f>
        <v>0</v>
      </c>
      <c r="Q51" s="26"/>
      <c r="R51" s="26"/>
    </row>
    <row r="52" ht="20.05" customHeight="1">
      <c r="A52" t="s" s="18">
        <v>80</v>
      </c>
      <c r="B52" s="29">
        <v>44176</v>
      </c>
      <c r="C52" s="20"/>
      <c r="D52" s="20"/>
      <c r="E52" s="21"/>
      <c r="F52" s="22"/>
      <c r="G52" s="25">
        <f>'Rekentabel - Binnenbak 2m3'!C52</f>
        <v>0</v>
      </c>
      <c r="H52" s="24"/>
      <c r="I52" s="25">
        <f>'Rekentabel - Binnenbak 2m3'!D52</f>
        <v>0</v>
      </c>
      <c r="J52" s="24"/>
      <c r="K52" s="22"/>
      <c r="L52" s="22"/>
      <c r="M52" s="24"/>
      <c r="N52" s="24"/>
      <c r="O52" s="22"/>
      <c r="P52" s="22">
        <f>'Rekentabel - Binnenbak 2m3'!G52-'Rekentabel - Binnenbak 2m3'!H52</f>
        <v>0</v>
      </c>
      <c r="Q52" s="26"/>
      <c r="R52" s="26"/>
    </row>
    <row r="53" ht="20.05" customHeight="1">
      <c r="A53" t="s" s="18">
        <v>61</v>
      </c>
      <c r="B53" s="29">
        <v>44183</v>
      </c>
      <c r="C53" s="20"/>
      <c r="D53" s="20"/>
      <c r="E53" s="21"/>
      <c r="F53" s="22"/>
      <c r="G53" s="25">
        <f>'Rekentabel - Binnenbak 2m3'!C53</f>
        <v>0</v>
      </c>
      <c r="H53" s="24"/>
      <c r="I53" s="25">
        <f>'Rekentabel - Binnenbak 2m3'!D53</f>
        <v>0</v>
      </c>
      <c r="J53" s="24"/>
      <c r="K53" s="22"/>
      <c r="L53" s="22"/>
      <c r="M53" s="24"/>
      <c r="N53" s="24"/>
      <c r="O53" s="22"/>
      <c r="P53" s="22">
        <f>'Rekentabel - Binnenbak 2m3'!G53-'Rekentabel - Binnenbak 2m3'!H53</f>
        <v>0</v>
      </c>
      <c r="Q53" s="26"/>
      <c r="R53" s="26"/>
    </row>
    <row r="54" ht="20.05" customHeight="1">
      <c r="A54" t="s" s="18">
        <v>81</v>
      </c>
      <c r="B54" s="29">
        <v>44190</v>
      </c>
      <c r="C54" s="20"/>
      <c r="D54" s="20"/>
      <c r="E54" s="21"/>
      <c r="F54" s="22"/>
      <c r="G54" s="25">
        <f>'Rekentabel - Binnenbak 2m3'!C54</f>
        <v>0</v>
      </c>
      <c r="H54" s="24"/>
      <c r="I54" s="25">
        <f>'Rekentabel - Binnenbak 2m3'!D54</f>
        <v>0</v>
      </c>
      <c r="J54" s="24"/>
      <c r="K54" s="22"/>
      <c r="L54" s="22"/>
      <c r="M54" s="24"/>
      <c r="N54" s="24"/>
      <c r="O54" s="22"/>
      <c r="P54" s="22">
        <f>'Rekentabel - Binnenbak 2m3'!G54-'Rekentabel - Binnenbak 2m3'!H54</f>
        <v>0</v>
      </c>
      <c r="Q54" s="26"/>
      <c r="R54" s="26"/>
    </row>
  </sheetData>
  <mergeCells count="1">
    <mergeCell ref="A1:R1"/>
  </mergeCells>
  <conditionalFormatting sqref="F2:F54 H2:H54">
    <cfRule type="cellIs" dxfId="38" priority="1" operator="greaterThanOrEqual" stopIfTrue="1">
      <formula>0</formula>
    </cfRule>
    <cfRule type="cellIs" dxfId="39" priority="2" operator="lessThan" stopIfTrue="1">
      <formula>0</formula>
    </cfRule>
  </conditionalFormatting>
  <conditionalFormatting sqref="I2:I54">
    <cfRule type="cellIs" dxfId="40" priority="1" operator="lessThan" stopIfTrue="1">
      <formula>0.2</formula>
    </cfRule>
    <cfRule type="cellIs" dxfId="41" priority="2" operator="greaterThanOrEqual" stopIfTrue="1">
      <formula>0.2</formula>
    </cfRule>
  </conditionalFormatting>
  <conditionalFormatting sqref="J2:J54">
    <cfRule type="cellIs" dxfId="42" priority="1" operator="lessThanOrEqual" stopIfTrue="1">
      <formula>50</formula>
    </cfRule>
    <cfRule type="cellIs" dxfId="43" priority="2" operator="between" stopIfTrue="1">
      <formula>51</formula>
      <formula>100</formula>
    </cfRule>
    <cfRule type="cellIs" dxfId="44" priority="3" operator="between" stopIfTrue="1">
      <formula>101</formula>
      <formula>150</formula>
    </cfRule>
    <cfRule type="cellIs" dxfId="45" priority="4" operator="greaterThan" stopIfTrue="1">
      <formula>150</formula>
    </cfRule>
  </conditionalFormatting>
  <conditionalFormatting sqref="C3:C54">
    <cfRule type="cellIs" dxfId="46" priority="1" operator="greaterThan" stopIfTrue="1">
      <formula>2</formula>
    </cfRule>
    <cfRule type="cellIs" dxfId="47" priority="2" operator="between" stopIfTrue="1">
      <formula>1</formula>
      <formula>2</formula>
    </cfRule>
    <cfRule type="cellIs" dxfId="48" priority="3" operator="between" stopIfTrue="1">
      <formula>0</formula>
      <formula>1</formula>
    </cfRule>
  </conditionalFormatting>
  <conditionalFormatting sqref="D3:D54">
    <cfRule type="cellIs" dxfId="49" priority="1" operator="lessThan" stopIfTrue="1">
      <formula>6</formula>
    </cfRule>
    <cfRule type="cellIs" dxfId="50" priority="2" operator="greaterThanOrEqual" stopIfTrue="1">
      <formula>6</formula>
    </cfRule>
  </conditionalFormatting>
  <conditionalFormatting sqref="E3:E54">
    <cfRule type="cellIs" dxfId="51" priority="1" operator="lessThan" stopIfTrue="1">
      <formula>6</formula>
    </cfRule>
    <cfRule type="cellIs" dxfId="52" priority="2" operator="between" stopIfTrue="1">
      <formula>6</formula>
      <formula>6.7</formula>
    </cfRule>
    <cfRule type="cellIs" dxfId="53" priority="3" operator="between" stopIfTrue="1">
      <formula>6.7</formula>
      <formula>8</formula>
    </cfRule>
    <cfRule type="cellIs" dxfId="54" priority="4" operator="between" stopIfTrue="1">
      <formula>8</formula>
      <formula>8.6</formula>
    </cfRule>
    <cfRule type="cellIs" dxfId="55" priority="5" operator="greaterThan" stopIfTrue="1">
      <formula>8.6</formula>
    </cfRule>
    <cfRule type="cellIs" dxfId="56" priority="6" operator="lessThan" stopIfTrue="1">
      <formula>6.7</formula>
    </cfRule>
    <cfRule type="cellIs" dxfId="57" priority="7" operator="between" stopIfTrue="1">
      <formula>6.7</formula>
      <formula>8.6</formula>
    </cfRule>
  </conditionalFormatting>
  <conditionalFormatting sqref="G3:G54">
    <cfRule type="cellIs" dxfId="58" priority="1" operator="lessThan" stopIfTrue="1">
      <formula>0.015</formula>
    </cfRule>
    <cfRule type="cellIs" dxfId="59" priority="2" operator="between" stopIfTrue="1">
      <formula>0.015</formula>
      <formula>0.036</formula>
    </cfRule>
    <cfRule type="cellIs" dxfId="60" priority="3" operator="greaterThan" stopIfTrue="1">
      <formula>0.036</formula>
    </cfRule>
  </conditionalFormatting>
  <conditionalFormatting sqref="K3:K54">
    <cfRule type="cellIs" dxfId="61" priority="1" operator="lessThanOrEqual" stopIfTrue="1">
      <formula>1</formula>
    </cfRule>
    <cfRule type="cellIs" dxfId="62" priority="2" operator="between" stopIfTrue="1">
      <formula>1</formula>
      <formula>5</formula>
    </cfRule>
    <cfRule type="cellIs" dxfId="63" priority="3" operator="greaterThan" stopIfTrue="1">
      <formula>5</formula>
    </cfRule>
  </conditionalFormatting>
  <conditionalFormatting sqref="L3:L54">
    <cfRule type="cellIs" dxfId="64" priority="1" operator="lessThan" stopIfTrue="1">
      <formula>6</formula>
    </cfRule>
    <cfRule type="cellIs" dxfId="65" priority="2" operator="between" stopIfTrue="1">
      <formula>6</formula>
      <formula>16</formula>
    </cfRule>
    <cfRule type="cellIs" dxfId="66" priority="3" operator="between" stopIfTrue="1">
      <formula>16</formula>
      <formula>20</formula>
    </cfRule>
    <cfRule type="cellIs" dxfId="67" priority="4" operator="between" stopIfTrue="1">
      <formula>21</formula>
      <formula>26</formula>
    </cfRule>
    <cfRule type="cellIs" dxfId="68" priority="5" operator="between" stopIfTrue="1">
      <formula>26</formula>
      <formula>30</formula>
    </cfRule>
    <cfRule type="cellIs" dxfId="69" priority="6" operator="greaterThan" stopIfTrue="1">
      <formula>30</formula>
    </cfRule>
    <cfRule type="cellIs" dxfId="70" priority="7" operator="between" stopIfTrue="1">
      <formula>20</formula>
      <formula>26</formula>
    </cfRule>
  </conditionalFormatting>
  <conditionalFormatting sqref="P3:P54">
    <cfRule type="cellIs" dxfId="71" priority="1" operator="lessThan" stopIfTrue="1">
      <formula>50</formula>
    </cfRule>
    <cfRule type="cellIs" dxfId="72" priority="2" operator="between" stopIfTrue="1">
      <formula>50</formula>
      <formula>100</formula>
    </cfRule>
    <cfRule type="cellIs" dxfId="73" priority="3" operator="between" stopIfTrue="1">
      <formula>100</formula>
      <formula>200</formula>
    </cfRule>
    <cfRule type="cellIs" dxfId="74" priority="4" operator="greaterThanOrEqual" stopIfTrue="1">
      <formula>200</formula>
    </cfRule>
  </conditionalFormatting>
  <conditionalFormatting sqref="Q3:Q54">
    <cfRule type="cellIs" dxfId="75" priority="1" operator="greaterThan" stopIfTrue="1">
      <formula>0.6</formula>
    </cfRule>
  </conditionalFormatting>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2:I3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8.22656" style="34" customWidth="1"/>
    <col min="2" max="5" width="16.3516" style="34" customWidth="1"/>
    <col min="6" max="6" width="17.8672" style="34" customWidth="1"/>
    <col min="7" max="9" width="16.3516" style="34" customWidth="1"/>
    <col min="10" max="16384" width="16.3516" style="34" customWidth="1"/>
  </cols>
  <sheetData>
    <row r="1" ht="27.65" customHeight="1">
      <c r="A1" t="s" s="7">
        <v>85</v>
      </c>
      <c r="B1" s="7"/>
      <c r="C1" s="7"/>
      <c r="D1" s="7"/>
      <c r="E1" s="7"/>
      <c r="F1" s="7"/>
      <c r="G1" s="7"/>
      <c r="H1" s="7"/>
      <c r="I1" s="7"/>
    </row>
    <row r="2" ht="20.25" customHeight="1">
      <c r="A2" t="s" s="8">
        <v>87</v>
      </c>
      <c r="B2" t="s" s="8">
        <v>88</v>
      </c>
      <c r="C2" t="s" s="8">
        <v>13</v>
      </c>
      <c r="D2" t="s" s="8">
        <v>15</v>
      </c>
      <c r="E2" t="s" s="8">
        <v>89</v>
      </c>
      <c r="F2" t="s" s="8">
        <v>90</v>
      </c>
      <c r="G2" t="s" s="8">
        <v>91</v>
      </c>
      <c r="H2" t="s" s="8">
        <v>92</v>
      </c>
      <c r="I2" t="s" s="8">
        <v>93</v>
      </c>
    </row>
    <row r="3" ht="20.25" customHeight="1">
      <c r="A3" s="35">
        <v>2</v>
      </c>
      <c r="B3" s="36">
        <f>'Waterwaardes Vijver(s) - Vijver'!F3*1.214</f>
        <v>0</v>
      </c>
      <c r="C3" s="37">
        <f>$B3/(1+10^((0.0902-'Waterwaardes Vijver(s) - Vijver'!E3)+(2730/(273.2+'Waterwaardes Vijver(s) - Vijver'!L3))))</f>
        <v>0</v>
      </c>
      <c r="D3" s="38">
        <f>'Waterwaardes Vijver(s) - Vijver'!H3*3.29/1000</f>
        <v>0</v>
      </c>
      <c r="E3" s="37">
        <f>('Waterwaardes Vijver(s) - Vijver'!C3+'Waterwaardes Vijver(s) - Vijver'!D3)*17.8</f>
        <v>0</v>
      </c>
      <c r="F3" s="37">
        <f>'Waterwaardes Vijver(s) - Vijver'!O3*17.8</f>
        <v>0</v>
      </c>
      <c r="G3" s="37">
        <f>'Waterwaardes Vijver(s) - Vijver'!M3-E3</f>
        <v>0</v>
      </c>
      <c r="H3" s="37">
        <f>'Waterwaardes Vijver(s) - Vijver'!N3-F3</f>
        <v>0</v>
      </c>
      <c r="I3" s="37">
        <f>G3-H3</f>
        <v>0</v>
      </c>
    </row>
    <row r="4" ht="20.05" customHeight="1">
      <c r="A4" s="39">
        <v>7</v>
      </c>
      <c r="B4" s="40">
        <f>'Waterwaardes Vijver(s) - Vijver'!F4*1.214</f>
        <v>0</v>
      </c>
      <c r="C4" s="41">
        <f>$B4/(1+10^((0.0902-'Waterwaardes Vijver(s) - Vijver'!E4)+(2730/(273.2+'Waterwaardes Vijver(s) - Vijver'!L4))))</f>
        <v>0</v>
      </c>
      <c r="D4" s="42">
        <f>'Waterwaardes Vijver(s) - Vijver'!H4*3.29/1000</f>
        <v>0</v>
      </c>
      <c r="E4" s="41">
        <f>('Waterwaardes Vijver(s) - Vijver'!C4+'Waterwaardes Vijver(s) - Vijver'!D4)*17.8</f>
        <v>0</v>
      </c>
      <c r="F4" s="41">
        <f>'Waterwaardes Vijver(s) - Vijver'!O4*17.8</f>
        <v>0</v>
      </c>
      <c r="G4" s="41">
        <f>'Waterwaardes Vijver(s) - Vijver'!M4-E4</f>
        <v>0</v>
      </c>
      <c r="H4" s="41">
        <f>'Waterwaardes Vijver(s) - Vijver'!N4-F4</f>
        <v>0</v>
      </c>
      <c r="I4" s="41">
        <f>G4-H4</f>
        <v>0</v>
      </c>
    </row>
    <row r="5" ht="20.05" customHeight="1">
      <c r="A5" s="39">
        <v>12</v>
      </c>
      <c r="B5" s="40">
        <f>'Waterwaardes Vijver(s) - Vijver'!F5*1.214</f>
        <v>0</v>
      </c>
      <c r="C5" s="41">
        <f>$B5/(1+10^((0.0902-'Waterwaardes Vijver(s) - Vijver'!E5)+(2730/(273.2+'Waterwaardes Vijver(s) - Vijver'!L5))))</f>
        <v>0</v>
      </c>
      <c r="D5" s="42">
        <f>'Waterwaardes Vijver(s) - Vijver'!H5*3.29/1000</f>
        <v>0</v>
      </c>
      <c r="E5" s="41">
        <f>('Waterwaardes Vijver(s) - Vijver'!C5+'Waterwaardes Vijver(s) - Vijver'!D5)*17.8</f>
        <v>0</v>
      </c>
      <c r="F5" s="41">
        <f>'Waterwaardes Vijver(s) - Vijver'!O5*17.8</f>
        <v>0</v>
      </c>
      <c r="G5" s="41">
        <f>'Waterwaardes Vijver(s) - Vijver'!M5-E5</f>
        <v>0</v>
      </c>
      <c r="H5" s="41">
        <f>'Waterwaardes Vijver(s) - Vijver'!N5-F5</f>
        <v>0</v>
      </c>
      <c r="I5" s="41">
        <f>G5-H5</f>
        <v>0</v>
      </c>
    </row>
    <row r="6" ht="20.05" customHeight="1">
      <c r="A6" s="39">
        <v>15</v>
      </c>
      <c r="B6" s="40">
        <f>'Waterwaardes Vijver(s) - Vijver'!F6*1.214</f>
        <v>0</v>
      </c>
      <c r="C6" s="41">
        <f>$B6/(1+10^((0.0902-'Waterwaardes Vijver(s) - Vijver'!E6)+(2730/(273.2+'Waterwaardes Vijver(s) - Vijver'!L6))))</f>
        <v>0</v>
      </c>
      <c r="D6" s="42">
        <f>'Waterwaardes Vijver(s) - Vijver'!H6*3.29/1000</f>
        <v>0</v>
      </c>
      <c r="E6" s="41">
        <f>('Waterwaardes Vijver(s) - Vijver'!C6+'Waterwaardes Vijver(s) - Vijver'!D6)*17.8</f>
        <v>0</v>
      </c>
      <c r="F6" s="41">
        <f>'Waterwaardes Vijver(s) - Vijver'!O6*17.8</f>
        <v>0</v>
      </c>
      <c r="G6" s="41">
        <f>'Waterwaardes Vijver(s) - Vijver'!M6-E6</f>
        <v>0</v>
      </c>
      <c r="H6" s="41">
        <f>'Waterwaardes Vijver(s) - Vijver'!N6-F6</f>
        <v>0</v>
      </c>
      <c r="I6" s="41">
        <f>G6-H6</f>
        <v>0</v>
      </c>
    </row>
    <row r="7" ht="20.05" customHeight="1">
      <c r="A7" s="39">
        <v>17</v>
      </c>
      <c r="B7" s="40">
        <f>'Waterwaardes Vijver(s) - Vijver'!F7*1.214</f>
        <v>0</v>
      </c>
      <c r="C7" s="41">
        <f>$B7/(1+10^((0.0902-'Waterwaardes Vijver(s) - Vijver'!E7)+(2730/(273.2+'Waterwaardes Vijver(s) - Vijver'!L7))))</f>
        <v>0</v>
      </c>
      <c r="D7" s="42">
        <f>'Waterwaardes Vijver(s) - Vijver'!H7*3.29/1000</f>
        <v>0</v>
      </c>
      <c r="E7" s="41">
        <f>('Waterwaardes Vijver(s) - Vijver'!C7+'Waterwaardes Vijver(s) - Vijver'!D7)*17.8</f>
        <v>0</v>
      </c>
      <c r="F7" s="41">
        <f>'Waterwaardes Vijver(s) - Vijver'!O7*17.8</f>
        <v>0</v>
      </c>
      <c r="G7" s="41">
        <f>'Waterwaardes Vijver(s) - Vijver'!M7-E7</f>
        <v>0</v>
      </c>
      <c r="H7" s="41">
        <f>'Waterwaardes Vijver(s) - Vijver'!N7-F7</f>
        <v>0</v>
      </c>
      <c r="I7" s="41">
        <f>G7-H7</f>
        <v>0</v>
      </c>
    </row>
    <row r="8" ht="20.05" customHeight="1">
      <c r="A8" s="39">
        <v>18</v>
      </c>
      <c r="B8" s="40">
        <f>'Waterwaardes Vijver(s) - Vijver'!F8*1.214</f>
        <v>0</v>
      </c>
      <c r="C8" s="41">
        <f>$B8/(1+10^((0.0902-'Waterwaardes Vijver(s) - Vijver'!E8)+(2730/(273.2+'Waterwaardes Vijver(s) - Vijver'!L8))))</f>
        <v>0</v>
      </c>
      <c r="D8" s="42">
        <f>'Waterwaardes Vijver(s) - Vijver'!H8*3.29/1000</f>
        <v>0</v>
      </c>
      <c r="E8" s="41">
        <f>('Waterwaardes Vijver(s) - Vijver'!C8+'Waterwaardes Vijver(s) - Vijver'!D8)*17.8</f>
        <v>0</v>
      </c>
      <c r="F8" s="41">
        <f>'Waterwaardes Vijver(s) - Vijver'!O8*17.8</f>
        <v>0</v>
      </c>
      <c r="G8" s="41">
        <f>'Waterwaardes Vijver(s) - Vijver'!M8-E8</f>
        <v>0</v>
      </c>
      <c r="H8" s="41">
        <f>'Waterwaardes Vijver(s) - Vijver'!N8-F8</f>
        <v>0</v>
      </c>
      <c r="I8" s="41">
        <f>G8-H8</f>
        <v>0</v>
      </c>
    </row>
    <row r="9" ht="20.05" customHeight="1">
      <c r="A9" s="39">
        <v>19</v>
      </c>
      <c r="B9" s="40">
        <f>'Waterwaardes Vijver(s) - Vijver'!F9*1.214</f>
        <v>0</v>
      </c>
      <c r="C9" s="41">
        <f>$B9/(1+10^((0.0902-'Waterwaardes Vijver(s) - Vijver'!E9)+(2730/(273.2+'Waterwaardes Vijver(s) - Vijver'!L9))))</f>
        <v>0</v>
      </c>
      <c r="D9" s="42">
        <f>'Waterwaardes Vijver(s) - Vijver'!H9*3.29/1000</f>
        <v>0</v>
      </c>
      <c r="E9" s="41">
        <f>('Waterwaardes Vijver(s) - Vijver'!C9+'Waterwaardes Vijver(s) - Vijver'!D9)*17.8</f>
        <v>0</v>
      </c>
      <c r="F9" s="41">
        <f>'Waterwaardes Vijver(s) - Vijver'!O9*17.8</f>
        <v>0</v>
      </c>
      <c r="G9" s="41">
        <f>'Waterwaardes Vijver(s) - Vijver'!M9-E9</f>
        <v>0</v>
      </c>
      <c r="H9" s="41">
        <f>'Waterwaardes Vijver(s) - Vijver'!N9-F9</f>
        <v>0</v>
      </c>
      <c r="I9" s="41">
        <f>G9-H9</f>
        <v>0</v>
      </c>
    </row>
    <row r="10" ht="20.05" customHeight="1">
      <c r="A10" s="39">
        <v>20</v>
      </c>
      <c r="B10" s="40">
        <f>'Waterwaardes Vijver(s) - Vijver'!F10*1.214</f>
        <v>0</v>
      </c>
      <c r="C10" s="41">
        <f>$B10/(1+10^((0.0902-'Waterwaardes Vijver(s) - Vijver'!E10)+(2730/(273.2+'Waterwaardes Vijver(s) - Vijver'!L10))))</f>
        <v>0</v>
      </c>
      <c r="D10" s="42">
        <f>'Waterwaardes Vijver(s) - Vijver'!H10*3.29/1000</f>
        <v>0</v>
      </c>
      <c r="E10" s="41">
        <f>('Waterwaardes Vijver(s) - Vijver'!C10+'Waterwaardes Vijver(s) - Vijver'!D10)*17.8</f>
        <v>0</v>
      </c>
      <c r="F10" s="41">
        <f>'Waterwaardes Vijver(s) - Vijver'!O10*17.8</f>
        <v>0</v>
      </c>
      <c r="G10" s="41">
        <f>'Waterwaardes Vijver(s) - Vijver'!M10-E10</f>
        <v>0</v>
      </c>
      <c r="H10" s="41">
        <f>'Waterwaardes Vijver(s) - Vijver'!N10-F10</f>
        <v>0</v>
      </c>
      <c r="I10" s="41">
        <f>G10-H10</f>
        <v>0</v>
      </c>
    </row>
    <row r="11" ht="20.05" customHeight="1">
      <c r="A11" s="39">
        <v>21</v>
      </c>
      <c r="B11" s="40">
        <f>'Waterwaardes Vijver(s) - Vijver'!F11*1.214</f>
        <v>0</v>
      </c>
      <c r="C11" s="41">
        <f>$B11/(1+10^((0.0902-'Waterwaardes Vijver(s) - Vijver'!E11)+(2730/(273.2+'Waterwaardes Vijver(s) - Vijver'!L11))))</f>
        <v>0</v>
      </c>
      <c r="D11" s="42">
        <f>'Waterwaardes Vijver(s) - Vijver'!H11*3.29/1000</f>
        <v>0</v>
      </c>
      <c r="E11" s="41">
        <f>('Waterwaardes Vijver(s) - Vijver'!C11+'Waterwaardes Vijver(s) - Vijver'!D11)*17.8</f>
        <v>0</v>
      </c>
      <c r="F11" s="41">
        <f>'Waterwaardes Vijver(s) - Vijver'!O11*17.8</f>
        <v>0</v>
      </c>
      <c r="G11" s="41">
        <f>'Waterwaardes Vijver(s) - Vijver'!M11-E11</f>
        <v>0</v>
      </c>
      <c r="H11" s="41">
        <f>'Waterwaardes Vijver(s) - Vijver'!N11-F11</f>
        <v>0</v>
      </c>
      <c r="I11" s="41">
        <f>G11-H11</f>
        <v>0</v>
      </c>
    </row>
    <row r="12" ht="20.05" customHeight="1">
      <c r="A12" s="39">
        <v>22</v>
      </c>
      <c r="B12" s="40">
        <f>'Waterwaardes Vijver(s) - Vijver'!F12*1.214</f>
        <v>0</v>
      </c>
      <c r="C12" s="41">
        <f>$B12/(1+10^((0.0902-'Waterwaardes Vijver(s) - Vijver'!E12)+(2730/(273.2+'Waterwaardes Vijver(s) - Vijver'!L12))))</f>
        <v>0</v>
      </c>
      <c r="D12" s="42">
        <f>'Waterwaardes Vijver(s) - Vijver'!H12*3.29/1000</f>
        <v>0</v>
      </c>
      <c r="E12" s="41">
        <f>('Waterwaardes Vijver(s) - Vijver'!C12+'Waterwaardes Vijver(s) - Vijver'!D12)*17.8</f>
        <v>0</v>
      </c>
      <c r="F12" s="41">
        <f>'Waterwaardes Vijver(s) - Vijver'!O12*17.8</f>
        <v>0</v>
      </c>
      <c r="G12" s="41">
        <f>'Waterwaardes Vijver(s) - Vijver'!M12-E12</f>
        <v>0</v>
      </c>
      <c r="H12" s="41">
        <f>'Waterwaardes Vijver(s) - Vijver'!N12-F12</f>
        <v>0</v>
      </c>
      <c r="I12" s="41">
        <f>G12-H12</f>
        <v>0</v>
      </c>
    </row>
    <row r="13" ht="20.05" customHeight="1">
      <c r="A13" s="39">
        <v>23</v>
      </c>
      <c r="B13" s="40">
        <f>'Waterwaardes Vijver(s) - Vijver'!F13*1.214</f>
        <v>0</v>
      </c>
      <c r="C13" s="41">
        <f>$B13/(1+10^((0.0902-'Waterwaardes Vijver(s) - Vijver'!E13)+(2730/(273.2+'Waterwaardes Vijver(s) - Vijver'!L13))))</f>
        <v>0</v>
      </c>
      <c r="D13" s="42">
        <f>'Waterwaardes Vijver(s) - Vijver'!H13*3.29/1000</f>
        <v>0</v>
      </c>
      <c r="E13" s="41">
        <f>('Waterwaardes Vijver(s) - Vijver'!C13+'Waterwaardes Vijver(s) - Vijver'!D13)*17.8</f>
        <v>0</v>
      </c>
      <c r="F13" s="41">
        <f>'Waterwaardes Vijver(s) - Vijver'!O13*17.8</f>
        <v>0</v>
      </c>
      <c r="G13" s="41">
        <f>'Waterwaardes Vijver(s) - Vijver'!M13-E13</f>
        <v>0</v>
      </c>
      <c r="H13" s="41">
        <f>'Waterwaardes Vijver(s) - Vijver'!N13-F13</f>
        <v>0</v>
      </c>
      <c r="I13" s="41">
        <f>G13-H13</f>
        <v>0</v>
      </c>
    </row>
    <row r="14" ht="20.05" customHeight="1">
      <c r="A14" s="39">
        <v>24</v>
      </c>
      <c r="B14" s="40">
        <f>'Waterwaardes Vijver(s) - Vijver'!F14*1.214</f>
        <v>0</v>
      </c>
      <c r="C14" s="41">
        <f>$B14/(1+10^((0.0902-'Waterwaardes Vijver(s) - Vijver'!E14)+(2730/(273.2+'Waterwaardes Vijver(s) - Vijver'!L14))))</f>
        <v>0</v>
      </c>
      <c r="D14" s="42">
        <f>'Waterwaardes Vijver(s) - Vijver'!H14*3.29/1000</f>
        <v>0</v>
      </c>
      <c r="E14" s="41">
        <f>('Waterwaardes Vijver(s) - Vijver'!C14+'Waterwaardes Vijver(s) - Vijver'!D14)*17.8</f>
        <v>0</v>
      </c>
      <c r="F14" s="41">
        <f>'Waterwaardes Vijver(s) - Vijver'!O14*17.8</f>
        <v>0</v>
      </c>
      <c r="G14" s="41">
        <f>'Waterwaardes Vijver(s) - Vijver'!M14-E14</f>
        <v>0</v>
      </c>
      <c r="H14" s="41">
        <f>'Waterwaardes Vijver(s) - Vijver'!N14-F14</f>
        <v>0</v>
      </c>
      <c r="I14" s="41">
        <f>G14-H14</f>
        <v>0</v>
      </c>
    </row>
    <row r="15" ht="20.05" customHeight="1">
      <c r="A15" s="39">
        <v>25</v>
      </c>
      <c r="B15" s="40">
        <f>'Waterwaardes Vijver(s) - Vijver'!F15*1.214</f>
        <v>0</v>
      </c>
      <c r="C15" s="41">
        <f>$B15/(1+10^((0.0902-'Waterwaardes Vijver(s) - Vijver'!E15)+(2730/(273.2+'Waterwaardes Vijver(s) - Vijver'!L15))))</f>
        <v>0</v>
      </c>
      <c r="D15" s="42">
        <f>'Waterwaardes Vijver(s) - Vijver'!H15*3.29/1000</f>
        <v>0</v>
      </c>
      <c r="E15" s="41">
        <f>('Waterwaardes Vijver(s) - Vijver'!C15+'Waterwaardes Vijver(s) - Vijver'!D15)*17.8</f>
        <v>0</v>
      </c>
      <c r="F15" s="41">
        <f>'Waterwaardes Vijver(s) - Vijver'!O15*17.8</f>
        <v>0</v>
      </c>
      <c r="G15" s="41">
        <f>'Waterwaardes Vijver(s) - Vijver'!M15-E15</f>
        <v>0</v>
      </c>
      <c r="H15" s="41">
        <f>'Waterwaardes Vijver(s) - Vijver'!N15-F15</f>
        <v>0</v>
      </c>
      <c r="I15" s="41">
        <f>G15-H15</f>
        <v>0</v>
      </c>
    </row>
    <row r="16" ht="20.05" customHeight="1">
      <c r="A16" s="39">
        <v>26</v>
      </c>
      <c r="B16" s="40">
        <f>'Waterwaardes Vijver(s) - Vijver'!F16*1.214</f>
        <v>0</v>
      </c>
      <c r="C16" s="41">
        <f>$B16/(1+10^((0.0902-'Waterwaardes Vijver(s) - Vijver'!E16)+(2730/(273.2+'Waterwaardes Vijver(s) - Vijver'!L16))))</f>
        <v>0</v>
      </c>
      <c r="D16" s="42">
        <f>'Waterwaardes Vijver(s) - Vijver'!H16*3.29/1000</f>
        <v>0</v>
      </c>
      <c r="E16" s="41">
        <f>('Waterwaardes Vijver(s) - Vijver'!C16+'Waterwaardes Vijver(s) - Vijver'!D16)*17.8</f>
        <v>0</v>
      </c>
      <c r="F16" s="41">
        <f>'Waterwaardes Vijver(s) - Vijver'!O16*17.8</f>
        <v>0</v>
      </c>
      <c r="G16" s="41">
        <f>'Waterwaardes Vijver(s) - Vijver'!M16-E16</f>
        <v>0</v>
      </c>
      <c r="H16" s="41">
        <f>'Waterwaardes Vijver(s) - Vijver'!N16-F16</f>
        <v>0</v>
      </c>
      <c r="I16" s="41">
        <f>G16-H16</f>
        <v>0</v>
      </c>
    </row>
    <row r="17" ht="20.05" customHeight="1">
      <c r="A17" s="39">
        <v>27</v>
      </c>
      <c r="B17" s="40">
        <f>'Waterwaardes Vijver(s) - Vijver'!F17*1.214</f>
        <v>0</v>
      </c>
      <c r="C17" s="41">
        <f>$B17/(1+10^((0.0902-'Waterwaardes Vijver(s) - Vijver'!E17)+(2730/(273.2+'Waterwaardes Vijver(s) - Vijver'!L17))))</f>
        <v>0</v>
      </c>
      <c r="D17" s="42">
        <f>'Waterwaardes Vijver(s) - Vijver'!H17*3.29/1000</f>
        <v>0</v>
      </c>
      <c r="E17" s="41">
        <f>('Waterwaardes Vijver(s) - Vijver'!C17+'Waterwaardes Vijver(s) - Vijver'!D17)*17.8</f>
        <v>0</v>
      </c>
      <c r="F17" s="41">
        <f>'Waterwaardes Vijver(s) - Vijver'!O17*17.8</f>
        <v>0</v>
      </c>
      <c r="G17" s="41">
        <f>'Waterwaardes Vijver(s) - Vijver'!M17-E17</f>
        <v>0</v>
      </c>
      <c r="H17" s="41">
        <f>'Waterwaardes Vijver(s) - Vijver'!N17-F17</f>
        <v>0</v>
      </c>
      <c r="I17" s="41">
        <f>G17-H17</f>
        <v>0</v>
      </c>
    </row>
    <row r="18" ht="20.05" customHeight="1">
      <c r="A18" s="39">
        <v>28</v>
      </c>
      <c r="B18" s="40">
        <f>'Waterwaardes Vijver(s) - Vijver'!F18*1.214</f>
        <v>0</v>
      </c>
      <c r="C18" s="41">
        <f>$B18/(1+10^((0.0902-'Waterwaardes Vijver(s) - Vijver'!E18)+(2730/(273.2+'Waterwaardes Vijver(s) - Vijver'!L18))))</f>
        <v>0</v>
      </c>
      <c r="D18" s="42">
        <f>'Waterwaardes Vijver(s) - Vijver'!H18*3.29/1000</f>
        <v>0</v>
      </c>
      <c r="E18" s="41">
        <f>('Waterwaardes Vijver(s) - Vijver'!C18+'Waterwaardes Vijver(s) - Vijver'!D18)*17.8</f>
        <v>0</v>
      </c>
      <c r="F18" s="41">
        <f>'Waterwaardes Vijver(s) - Vijver'!O18*17.8</f>
        <v>0</v>
      </c>
      <c r="G18" s="41">
        <f>'Waterwaardes Vijver(s) - Vijver'!M18-E18</f>
        <v>0</v>
      </c>
      <c r="H18" s="41">
        <f>'Waterwaardes Vijver(s) - Vijver'!N18-F18</f>
        <v>0</v>
      </c>
      <c r="I18" s="41">
        <f>G18-H18</f>
        <v>0</v>
      </c>
    </row>
    <row r="19" ht="20.05" customHeight="1">
      <c r="A19" s="39">
        <v>29</v>
      </c>
      <c r="B19" s="40">
        <f>'Waterwaardes Vijver(s) - Vijver'!F19*1.214</f>
        <v>0</v>
      </c>
      <c r="C19" s="41">
        <f>$B19/(1+10^((0.0902-'Waterwaardes Vijver(s) - Vijver'!E19)+(2730/(273.2+'Waterwaardes Vijver(s) - Vijver'!L19))))</f>
        <v>0</v>
      </c>
      <c r="D19" s="42">
        <f>'Waterwaardes Vijver(s) - Vijver'!H19*3.29/1000</f>
        <v>0</v>
      </c>
      <c r="E19" s="41">
        <f>('Waterwaardes Vijver(s) - Vijver'!C19+'Waterwaardes Vijver(s) - Vijver'!D19)*17.8</f>
        <v>0</v>
      </c>
      <c r="F19" s="41">
        <f>'Waterwaardes Vijver(s) - Vijver'!O19*17.8</f>
        <v>0</v>
      </c>
      <c r="G19" s="41">
        <f>'Waterwaardes Vijver(s) - Vijver'!M19-E19</f>
        <v>0</v>
      </c>
      <c r="H19" s="41">
        <f>'Waterwaardes Vijver(s) - Vijver'!N19-F19</f>
        <v>0</v>
      </c>
      <c r="I19" s="41">
        <f>G19-H19</f>
        <v>0</v>
      </c>
    </row>
    <row r="20" ht="20.05" customHeight="1">
      <c r="A20" s="39">
        <v>30</v>
      </c>
      <c r="B20" s="40">
        <f>'Waterwaardes Vijver(s) - Vijver'!F20*1.214</f>
        <v>0</v>
      </c>
      <c r="C20" s="41">
        <f>$B20/(1+10^((0.0902-'Waterwaardes Vijver(s) - Vijver'!E20)+(2730/(273.2+'Waterwaardes Vijver(s) - Vijver'!L20))))</f>
        <v>0</v>
      </c>
      <c r="D20" s="42">
        <f>'Waterwaardes Vijver(s) - Vijver'!H20*3.29/1000</f>
        <v>0</v>
      </c>
      <c r="E20" s="41">
        <f>('Waterwaardes Vijver(s) - Vijver'!C20+'Waterwaardes Vijver(s) - Vijver'!D20)*17.8</f>
        <v>0</v>
      </c>
      <c r="F20" s="41">
        <f>'Waterwaardes Vijver(s) - Vijver'!O20*17.8</f>
        <v>0</v>
      </c>
      <c r="G20" s="41">
        <f>'Waterwaardes Vijver(s) - Vijver'!M20-E20</f>
        <v>0</v>
      </c>
      <c r="H20" s="41">
        <f>'Waterwaardes Vijver(s) - Vijver'!N20-F20</f>
        <v>0</v>
      </c>
      <c r="I20" s="41">
        <f>G20-H20</f>
        <v>0</v>
      </c>
    </row>
    <row r="21" ht="20.05" customHeight="1">
      <c r="A21" s="39">
        <v>31</v>
      </c>
      <c r="B21" s="40">
        <f>'Waterwaardes Vijver(s) - Vijver'!F21*1.214</f>
        <v>0</v>
      </c>
      <c r="C21" s="41">
        <f>$B21/(1+10^((0.0902-'Waterwaardes Vijver(s) - Vijver'!E21)+(2730/(273.2+'Waterwaardes Vijver(s) - Vijver'!L21))))</f>
        <v>0</v>
      </c>
      <c r="D21" s="42">
        <f>'Waterwaardes Vijver(s) - Vijver'!H21*3.29/1000</f>
        <v>0</v>
      </c>
      <c r="E21" s="41">
        <f>('Waterwaardes Vijver(s) - Vijver'!C21+'Waterwaardes Vijver(s) - Vijver'!D21)*17.8</f>
        <v>0</v>
      </c>
      <c r="F21" s="41">
        <f>'Waterwaardes Vijver(s) - Vijver'!O21*17.8</f>
        <v>0</v>
      </c>
      <c r="G21" s="41">
        <f>'Waterwaardes Vijver(s) - Vijver'!M21-E21</f>
        <v>0</v>
      </c>
      <c r="H21" s="41">
        <f>'Waterwaardes Vijver(s) - Vijver'!N21-F21</f>
        <v>0</v>
      </c>
      <c r="I21" s="41">
        <f>G21-H21</f>
        <v>0</v>
      </c>
    </row>
    <row r="22" ht="20.05" customHeight="1">
      <c r="A22" s="39">
        <v>32</v>
      </c>
      <c r="B22" s="40">
        <f>'Waterwaardes Vijver(s) - Vijver'!F22*1.214</f>
        <v>0</v>
      </c>
      <c r="C22" s="41">
        <f>$B22/(1+10^((0.0902-'Waterwaardes Vijver(s) - Vijver'!E22)+(2730/(273.2+'Waterwaardes Vijver(s) - Vijver'!L22))))</f>
        <v>0</v>
      </c>
      <c r="D22" s="42">
        <f>'Waterwaardes Vijver(s) - Vijver'!H22*3.29/1000</f>
        <v>0</v>
      </c>
      <c r="E22" s="41">
        <f>('Waterwaardes Vijver(s) - Vijver'!C22+'Waterwaardes Vijver(s) - Vijver'!D22)*17.8</f>
        <v>0</v>
      </c>
      <c r="F22" s="41">
        <f>'Waterwaardes Vijver(s) - Vijver'!O22*17.8</f>
        <v>0</v>
      </c>
      <c r="G22" s="41">
        <f>'Waterwaardes Vijver(s) - Vijver'!M22-E22</f>
        <v>0</v>
      </c>
      <c r="H22" s="41">
        <f>'Waterwaardes Vijver(s) - Vijver'!N22-F22</f>
        <v>0</v>
      </c>
      <c r="I22" s="41">
        <f>G22-H22</f>
        <v>0</v>
      </c>
    </row>
    <row r="23" ht="20.05" customHeight="1">
      <c r="A23" s="39">
        <v>33</v>
      </c>
      <c r="B23" s="40">
        <f>'Waterwaardes Vijver(s) - Vijver'!F23*1.214</f>
        <v>0</v>
      </c>
      <c r="C23" s="41">
        <f>$B23/(1+10^((0.0902-'Waterwaardes Vijver(s) - Vijver'!E23)+(2730/(273.2+'Waterwaardes Vijver(s) - Vijver'!L23))))</f>
        <v>0</v>
      </c>
      <c r="D23" s="42">
        <f>'Waterwaardes Vijver(s) - Vijver'!H23*3.29/1000</f>
        <v>0</v>
      </c>
      <c r="E23" s="41">
        <f>('Waterwaardes Vijver(s) - Vijver'!C23+'Waterwaardes Vijver(s) - Vijver'!D23)*17.8</f>
        <v>0</v>
      </c>
      <c r="F23" s="41">
        <f>'Waterwaardes Vijver(s) - Vijver'!O23*17.8</f>
        <v>0</v>
      </c>
      <c r="G23" s="41">
        <f>'Waterwaardes Vijver(s) - Vijver'!M23-E23</f>
        <v>0</v>
      </c>
      <c r="H23" s="41">
        <f>'Waterwaardes Vijver(s) - Vijver'!N23-F23</f>
        <v>0</v>
      </c>
      <c r="I23" s="41">
        <f>G23-H23</f>
        <v>0</v>
      </c>
    </row>
    <row r="24" ht="20.05" customHeight="1">
      <c r="A24" s="39">
        <v>34</v>
      </c>
      <c r="B24" s="40">
        <f>'Waterwaardes Vijver(s) - Vijver'!F24*1.214</f>
        <v>0</v>
      </c>
      <c r="C24" s="41">
        <f>$B24/(1+10^((0.0902-'Waterwaardes Vijver(s) - Vijver'!E24)+(2730/(273.2+'Waterwaardes Vijver(s) - Vijver'!L24))))</f>
        <v>0</v>
      </c>
      <c r="D24" s="42">
        <f>'Waterwaardes Vijver(s) - Vijver'!H24*3.29/1000</f>
        <v>0</v>
      </c>
      <c r="E24" s="41">
        <f>('Waterwaardes Vijver(s) - Vijver'!C24+'Waterwaardes Vijver(s) - Vijver'!D24)*17.8</f>
        <v>0</v>
      </c>
      <c r="F24" s="41">
        <f>'Waterwaardes Vijver(s) - Vijver'!O24*17.8</f>
        <v>0</v>
      </c>
      <c r="G24" s="41">
        <f>'Waterwaardes Vijver(s) - Vijver'!M24-E24</f>
        <v>0</v>
      </c>
      <c r="H24" s="41">
        <f>'Waterwaardes Vijver(s) - Vijver'!N24-F24</f>
        <v>0</v>
      </c>
      <c r="I24" s="41">
        <f>G24-H24</f>
        <v>0</v>
      </c>
    </row>
    <row r="25" ht="20.05" customHeight="1">
      <c r="A25" s="39">
        <v>35</v>
      </c>
      <c r="B25" s="40">
        <f>'Waterwaardes Vijver(s) - Vijver'!F25*1.214</f>
        <v>0</v>
      </c>
      <c r="C25" s="41">
        <f>$B25/(1+10^((0.0902-'Waterwaardes Vijver(s) - Vijver'!E25)+(2730/(273.2+'Waterwaardes Vijver(s) - Vijver'!L25))))</f>
        <v>0</v>
      </c>
      <c r="D25" s="42">
        <f>'Waterwaardes Vijver(s) - Vijver'!H25*3.29/1000</f>
        <v>0</v>
      </c>
      <c r="E25" s="41">
        <f>('Waterwaardes Vijver(s) - Vijver'!C25+'Waterwaardes Vijver(s) - Vijver'!D25)*17.8</f>
        <v>0</v>
      </c>
      <c r="F25" s="41">
        <f>'Waterwaardes Vijver(s) - Vijver'!O25*17.8</f>
        <v>0</v>
      </c>
      <c r="G25" s="41">
        <f>'Waterwaardes Vijver(s) - Vijver'!M25-E25</f>
        <v>0</v>
      </c>
      <c r="H25" s="41">
        <f>'Waterwaardes Vijver(s) - Vijver'!N25-F25</f>
        <v>0</v>
      </c>
      <c r="I25" s="41">
        <f>G25-H25</f>
        <v>0</v>
      </c>
    </row>
    <row r="26" ht="20.05" customHeight="1">
      <c r="A26" s="39">
        <v>36</v>
      </c>
      <c r="B26" s="40">
        <f>'Waterwaardes Vijver(s) - Vijver'!F26*1.214</f>
        <v>0</v>
      </c>
      <c r="C26" s="41">
        <f>$B26/(1+10^((0.0902-'Waterwaardes Vijver(s) - Vijver'!E26)+(2730/(273.2+'Waterwaardes Vijver(s) - Vijver'!L26))))</f>
        <v>0</v>
      </c>
      <c r="D26" s="42">
        <f>'Waterwaardes Vijver(s) - Vijver'!H26*3.29/1000</f>
        <v>0</v>
      </c>
      <c r="E26" s="41">
        <f>('Waterwaardes Vijver(s) - Vijver'!C26+'Waterwaardes Vijver(s) - Vijver'!D26)*17.8</f>
        <v>0</v>
      </c>
      <c r="F26" s="41">
        <f>'Waterwaardes Vijver(s) - Vijver'!O26*17.8</f>
        <v>0</v>
      </c>
      <c r="G26" s="41">
        <f>'Waterwaardes Vijver(s) - Vijver'!M26-E26</f>
        <v>0</v>
      </c>
      <c r="H26" s="41">
        <f>'Waterwaardes Vijver(s) - Vijver'!N26-F26</f>
        <v>0</v>
      </c>
      <c r="I26" s="41">
        <f>G26-H26</f>
        <v>0</v>
      </c>
    </row>
    <row r="27" ht="20.05" customHeight="1">
      <c r="A27" s="39">
        <v>37</v>
      </c>
      <c r="B27" s="40">
        <f>'Waterwaardes Vijver(s) - Vijver'!F27*1.214</f>
        <v>0</v>
      </c>
      <c r="C27" s="41">
        <f>$B27/(1+10^((0.0902-'Waterwaardes Vijver(s) - Vijver'!E27)+(2730/(273.2+'Waterwaardes Vijver(s) - Vijver'!L27))))</f>
        <v>0</v>
      </c>
      <c r="D27" s="42">
        <f>'Waterwaardes Vijver(s) - Vijver'!H27*3.29/1000</f>
        <v>0</v>
      </c>
      <c r="E27" s="41">
        <f>('Waterwaardes Vijver(s) - Vijver'!C27+'Waterwaardes Vijver(s) - Vijver'!D27)*17.8</f>
        <v>0</v>
      </c>
      <c r="F27" s="41">
        <f>'Waterwaardes Vijver(s) - Vijver'!O27*17.8</f>
        <v>0</v>
      </c>
      <c r="G27" s="41">
        <f>'Waterwaardes Vijver(s) - Vijver'!M27-E27</f>
        <v>0</v>
      </c>
      <c r="H27" s="41">
        <f>'Waterwaardes Vijver(s) - Vijver'!N27-F27</f>
        <v>0</v>
      </c>
      <c r="I27" s="41">
        <f>G27-H27</f>
        <v>0</v>
      </c>
    </row>
    <row r="28" ht="20.05" customHeight="1">
      <c r="A28" s="39">
        <v>38</v>
      </c>
      <c r="B28" s="40">
        <f>'Waterwaardes Vijver(s) - Vijver'!F28*1.214</f>
        <v>0</v>
      </c>
      <c r="C28" s="41">
        <f>$B28/(1+10^((0.0902-'Waterwaardes Vijver(s) - Vijver'!E28)+(2730/(273.2+'Waterwaardes Vijver(s) - Vijver'!L28))))</f>
        <v>0</v>
      </c>
      <c r="D28" s="42">
        <f>'Waterwaardes Vijver(s) - Vijver'!H28*3.29/1000</f>
        <v>0</v>
      </c>
      <c r="E28" s="41">
        <f>('Waterwaardes Vijver(s) - Vijver'!C28+'Waterwaardes Vijver(s) - Vijver'!D28)*17.8</f>
        <v>0</v>
      </c>
      <c r="F28" s="41">
        <f>'Waterwaardes Vijver(s) - Vijver'!O28*17.8</f>
        <v>0</v>
      </c>
      <c r="G28" s="41">
        <f>'Waterwaardes Vijver(s) - Vijver'!M28-E28</f>
        <v>0</v>
      </c>
      <c r="H28" s="41">
        <f>'Waterwaardes Vijver(s) - Vijver'!N28-F28</f>
        <v>0</v>
      </c>
      <c r="I28" s="41">
        <f>G28-H28</f>
        <v>0</v>
      </c>
    </row>
    <row r="29" ht="20.05" customHeight="1">
      <c r="A29" s="39">
        <v>39</v>
      </c>
      <c r="B29" s="40">
        <f>'Waterwaardes Vijver(s) - Vijver'!F29*1.214</f>
        <v>0</v>
      </c>
      <c r="C29" s="41">
        <f>$B29/(1+10^((0.0902-'Waterwaardes Vijver(s) - Vijver'!E29)+(2730/(273.2+'Waterwaardes Vijver(s) - Vijver'!L29))))</f>
        <v>0</v>
      </c>
      <c r="D29" s="42">
        <f>'Waterwaardes Vijver(s) - Vijver'!H29*3.29/1000</f>
        <v>0</v>
      </c>
      <c r="E29" s="41">
        <f>('Waterwaardes Vijver(s) - Vijver'!C29+'Waterwaardes Vijver(s) - Vijver'!D29)*17.8</f>
        <v>0</v>
      </c>
      <c r="F29" s="41">
        <f>'Waterwaardes Vijver(s) - Vijver'!O29*17.8</f>
        <v>0</v>
      </c>
      <c r="G29" s="41">
        <f>'Waterwaardes Vijver(s) - Vijver'!M29-E29</f>
        <v>0</v>
      </c>
      <c r="H29" s="41">
        <f>'Waterwaardes Vijver(s) - Vijver'!N29-F29</f>
        <v>0</v>
      </c>
      <c r="I29" s="41">
        <f>G29-H29</f>
        <v>0</v>
      </c>
    </row>
    <row r="30" ht="20.05" customHeight="1">
      <c r="A30" s="39">
        <v>40</v>
      </c>
      <c r="B30" s="40">
        <f>'Waterwaardes Vijver(s) - Vijver'!F30*1.214</f>
        <v>0</v>
      </c>
      <c r="C30" s="41">
        <f>$B30/(1+10^((0.0902-'Waterwaardes Vijver(s) - Vijver'!E30)+(2730/(273.2+'Waterwaardes Vijver(s) - Vijver'!L30))))</f>
        <v>0</v>
      </c>
      <c r="D30" s="42">
        <f>'Waterwaardes Vijver(s) - Vijver'!H30*3.29/1000</f>
        <v>0</v>
      </c>
      <c r="E30" s="41">
        <f>('Waterwaardes Vijver(s) - Vijver'!C30+'Waterwaardes Vijver(s) - Vijver'!D30)*17.8</f>
        <v>0</v>
      </c>
      <c r="F30" s="41">
        <f>'Waterwaardes Vijver(s) - Vijver'!O30*17.8</f>
        <v>0</v>
      </c>
      <c r="G30" s="41">
        <f>'Waterwaardes Vijver(s) - Vijver'!M30-E30</f>
        <v>0</v>
      </c>
      <c r="H30" s="41">
        <f>'Waterwaardes Vijver(s) - Vijver'!N30-F30</f>
        <v>0</v>
      </c>
      <c r="I30" s="41">
        <f>G30-H30</f>
        <v>0</v>
      </c>
    </row>
    <row r="31" ht="20.05" customHeight="1">
      <c r="A31" s="39">
        <v>41</v>
      </c>
      <c r="B31" s="40">
        <f>'Waterwaardes Vijver(s) - Vijver'!F31*1.214</f>
        <v>0</v>
      </c>
      <c r="C31" s="41">
        <f>$B31/(1+10^((0.0902-'Waterwaardes Vijver(s) - Vijver'!E31)+(2730/(273.2+'Waterwaardes Vijver(s) - Vijver'!L31))))</f>
        <v>0</v>
      </c>
      <c r="D31" s="42">
        <f>'Waterwaardes Vijver(s) - Vijver'!H31*3.29/1000</f>
        <v>0</v>
      </c>
      <c r="E31" s="41">
        <f>('Waterwaardes Vijver(s) - Vijver'!C31+'Waterwaardes Vijver(s) - Vijver'!D31)*17.8</f>
        <v>0</v>
      </c>
      <c r="F31" s="41">
        <f>'Waterwaardes Vijver(s) - Vijver'!O31*17.8</f>
        <v>0</v>
      </c>
      <c r="G31" s="41">
        <f>'Waterwaardes Vijver(s) - Vijver'!M31-E31</f>
        <v>0</v>
      </c>
      <c r="H31" s="41">
        <f>'Waterwaardes Vijver(s) - Vijver'!N31-F31</f>
        <v>0</v>
      </c>
      <c r="I31" s="41">
        <f>G31-H31</f>
        <v>0</v>
      </c>
    </row>
    <row r="32" ht="20.05" customHeight="1">
      <c r="A32" s="39">
        <v>42</v>
      </c>
      <c r="B32" s="40">
        <f>'Waterwaardes Vijver(s) - Vijver'!F32*1.214</f>
        <v>0</v>
      </c>
      <c r="C32" s="41">
        <f>$B32/(1+10^((0.0902-'Waterwaardes Vijver(s) - Vijver'!E32)+(2730/(273.2+'Waterwaardes Vijver(s) - Vijver'!L32))))</f>
        <v>0</v>
      </c>
      <c r="D32" s="42">
        <f>'Waterwaardes Vijver(s) - Vijver'!H32*3.29/1000</f>
        <v>0</v>
      </c>
      <c r="E32" s="41">
        <f>('Waterwaardes Vijver(s) - Vijver'!C32+'Waterwaardes Vijver(s) - Vijver'!D32)*17.8</f>
        <v>0</v>
      </c>
      <c r="F32" s="41">
        <f>'Waterwaardes Vijver(s) - Vijver'!O32*17.8</f>
        <v>0</v>
      </c>
      <c r="G32" s="41">
        <f>'Waterwaardes Vijver(s) - Vijver'!M32-E32</f>
        <v>0</v>
      </c>
      <c r="H32" s="41">
        <f>'Waterwaardes Vijver(s) - Vijver'!N32-F32</f>
        <v>0</v>
      </c>
      <c r="I32" s="41">
        <f>G32-H32</f>
        <v>0</v>
      </c>
    </row>
    <row r="33" ht="20.05" customHeight="1">
      <c r="A33" s="39">
        <v>43</v>
      </c>
      <c r="B33" s="40">
        <f>'Waterwaardes Vijver(s) - Vijver'!F33*1.214</f>
        <v>0</v>
      </c>
      <c r="C33" s="41">
        <f>$B33/(1+10^((0.0902-'Waterwaardes Vijver(s) - Vijver'!E33)+(2730/(273.2+'Waterwaardes Vijver(s) - Vijver'!L33))))</f>
        <v>0</v>
      </c>
      <c r="D33" s="42">
        <f>'Waterwaardes Vijver(s) - Vijver'!H33*3.29/1000</f>
        <v>0</v>
      </c>
      <c r="E33" s="41">
        <f>('Waterwaardes Vijver(s) - Vijver'!C33+'Waterwaardes Vijver(s) - Vijver'!D33)*17.8</f>
        <v>0</v>
      </c>
      <c r="F33" s="41">
        <f>'Waterwaardes Vijver(s) - Vijver'!O33*17.8</f>
        <v>0</v>
      </c>
      <c r="G33" s="41">
        <f>'Waterwaardes Vijver(s) - Vijver'!M33-E33</f>
        <v>0</v>
      </c>
      <c r="H33" s="41">
        <f>'Waterwaardes Vijver(s) - Vijver'!N33-F33</f>
        <v>0</v>
      </c>
      <c r="I33" s="41">
        <f>G33-H33</f>
        <v>0</v>
      </c>
    </row>
    <row r="34" ht="20.05" customHeight="1">
      <c r="A34" s="39">
        <v>44</v>
      </c>
      <c r="B34" s="40">
        <f>'Waterwaardes Vijver(s) - Vijver'!F34*1.214</f>
        <v>0</v>
      </c>
      <c r="C34" s="41">
        <f>$B34/(1+10^((0.0902-'Waterwaardes Vijver(s) - Vijver'!E34)+(2730/(273.2+'Waterwaardes Vijver(s) - Vijver'!L34))))</f>
        <v>0</v>
      </c>
      <c r="D34" s="42">
        <f>'Waterwaardes Vijver(s) - Vijver'!H34*3.29/1000</f>
        <v>0</v>
      </c>
      <c r="E34" s="41">
        <f>('Waterwaardes Vijver(s) - Vijver'!C34+'Waterwaardes Vijver(s) - Vijver'!D34)*17.8</f>
        <v>0</v>
      </c>
      <c r="F34" s="41">
        <f>'Waterwaardes Vijver(s) - Vijver'!O34*17.8</f>
        <v>0</v>
      </c>
      <c r="G34" s="41">
        <f>'Waterwaardes Vijver(s) - Vijver'!M34-E34</f>
        <v>0</v>
      </c>
      <c r="H34" s="41">
        <f>'Waterwaardes Vijver(s) - Vijver'!N34-F34</f>
        <v>0</v>
      </c>
      <c r="I34" s="41">
        <f>G34-H34</f>
        <v>0</v>
      </c>
    </row>
    <row r="35" ht="20.05" customHeight="1">
      <c r="A35" s="39">
        <v>45</v>
      </c>
      <c r="B35" s="40">
        <f>'Waterwaardes Vijver(s) - Vijver'!F35*1.214</f>
        <v>0</v>
      </c>
      <c r="C35" s="41">
        <f>$B35/(1+10^((0.0902-'Waterwaardes Vijver(s) - Vijver'!E35)+(2730/(273.2+'Waterwaardes Vijver(s) - Vijver'!L35))))</f>
        <v>0</v>
      </c>
      <c r="D35" s="42">
        <f>'Waterwaardes Vijver(s) - Vijver'!H35*3.29/1000</f>
        <v>0</v>
      </c>
      <c r="E35" s="41">
        <f>('Waterwaardes Vijver(s) - Vijver'!C35+'Waterwaardes Vijver(s) - Vijver'!D35)*17.8</f>
        <v>0</v>
      </c>
      <c r="F35" s="41">
        <f>'Waterwaardes Vijver(s) - Vijver'!O35*17.8</f>
        <v>0</v>
      </c>
      <c r="G35" s="41">
        <f>'Waterwaardes Vijver(s) - Vijver'!M35-E35</f>
        <v>0</v>
      </c>
      <c r="H35" s="41">
        <f>'Waterwaardes Vijver(s) - Vijver'!N35-F35</f>
        <v>0</v>
      </c>
      <c r="I35" s="41">
        <f>G35-H35</f>
        <v>0</v>
      </c>
    </row>
    <row r="36" ht="20.05" customHeight="1">
      <c r="A36" s="39">
        <v>47</v>
      </c>
      <c r="B36" s="40">
        <f>'Waterwaardes Vijver(s) - Vijver'!F36*1.214</f>
        <v>0</v>
      </c>
      <c r="C36" s="41">
        <f>$B36/(1+10^((0.0902-'Waterwaardes Vijver(s) - Vijver'!E36)+(2730/(273.2+'Waterwaardes Vijver(s) - Vijver'!L36))))</f>
        <v>0</v>
      </c>
      <c r="D36" s="42">
        <f>'Waterwaardes Vijver(s) - Vijver'!H36*3.29/1000</f>
        <v>0</v>
      </c>
      <c r="E36" s="41">
        <f>('Waterwaardes Vijver(s) - Vijver'!C36+'Waterwaardes Vijver(s) - Vijver'!D36)*17.8</f>
        <v>0</v>
      </c>
      <c r="F36" s="41">
        <f>'Waterwaardes Vijver(s) - Vijver'!O36*17.8</f>
        <v>0</v>
      </c>
      <c r="G36" s="41">
        <f>'Waterwaardes Vijver(s) - Vijver'!M36-E36</f>
        <v>0</v>
      </c>
      <c r="H36" s="41">
        <f>'Waterwaardes Vijver(s) - Vijver'!N36-F36</f>
        <v>0</v>
      </c>
      <c r="I36" s="41">
        <f>G36-H36</f>
        <v>0</v>
      </c>
    </row>
    <row r="37" ht="20.05" customHeight="1">
      <c r="A37" s="39">
        <v>51</v>
      </c>
      <c r="B37" s="40">
        <f>'Waterwaardes Vijver(s) - Vijver'!F37*1.214</f>
        <v>0</v>
      </c>
      <c r="C37" s="41">
        <f>$B37/(1+10^((0.0902-'Waterwaardes Vijver(s) - Vijver'!E37)+(2730/(273.2+'Waterwaardes Vijver(s) - Vijver'!L37))))</f>
        <v>0</v>
      </c>
      <c r="D37" s="42">
        <f>'Waterwaardes Vijver(s) - Vijver'!H37*3.29/1000</f>
        <v>0</v>
      </c>
      <c r="E37" s="41">
        <f>('Waterwaardes Vijver(s) - Vijver'!C37+'Waterwaardes Vijver(s) - Vijver'!D37)*17.8</f>
        <v>0</v>
      </c>
      <c r="F37" s="41">
        <f>'Waterwaardes Vijver(s) - Vijver'!O37*17.8</f>
        <v>0</v>
      </c>
      <c r="G37" s="41">
        <f>'Waterwaardes Vijver(s) - Vijver'!M37-E37</f>
        <v>0</v>
      </c>
      <c r="H37" s="41">
        <f>'Waterwaardes Vijver(s) - Vijver'!N37-F37</f>
        <v>0</v>
      </c>
      <c r="I37" s="41">
        <f>G37-H37</f>
        <v>0</v>
      </c>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I5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8.22656" style="43" customWidth="1"/>
    <col min="2" max="5" width="16.3516" style="43" customWidth="1"/>
    <col min="6" max="6" width="17.8672" style="43" customWidth="1"/>
    <col min="7" max="9" width="16.3516" style="43" customWidth="1"/>
    <col min="10" max="16384" width="16.3516" style="43" customWidth="1"/>
  </cols>
  <sheetData>
    <row r="1" ht="27.65" customHeight="1">
      <c r="A1" t="s" s="7">
        <v>94</v>
      </c>
      <c r="B1" s="7"/>
      <c r="C1" s="7"/>
      <c r="D1" s="7"/>
      <c r="E1" s="7"/>
      <c r="F1" s="7"/>
      <c r="G1" s="7"/>
      <c r="H1" s="7"/>
      <c r="I1" s="7"/>
    </row>
    <row r="2" ht="20.25" customHeight="1">
      <c r="A2" t="s" s="8">
        <v>87</v>
      </c>
      <c r="B2" t="s" s="8">
        <v>88</v>
      </c>
      <c r="C2" t="s" s="8">
        <v>13</v>
      </c>
      <c r="D2" t="s" s="8">
        <v>15</v>
      </c>
      <c r="E2" t="s" s="8">
        <v>96</v>
      </c>
      <c r="F2" t="s" s="8">
        <v>90</v>
      </c>
      <c r="G2" t="s" s="8">
        <v>97</v>
      </c>
      <c r="H2" t="s" s="8">
        <v>92</v>
      </c>
      <c r="I2" t="s" s="8">
        <v>93</v>
      </c>
    </row>
    <row r="3" ht="20.25" customHeight="1">
      <c r="A3" s="35">
        <v>1</v>
      </c>
      <c r="B3" s="36">
        <f>'Waterwaardes Vijver(s) - Binnen'!F3*1.214</f>
        <v>0</v>
      </c>
      <c r="C3" s="37">
        <f>$B3/(1+10^((0.0902-'Waterwaardes Vijver(s) - Binnen'!E3)+(2730/(273.2+'Waterwaardes Vijver(s) - Binnen'!L3))))</f>
        <v>0</v>
      </c>
      <c r="D3" s="38">
        <f>'Waterwaardes Vijver(s) - Binnen'!H3*3.29/1000</f>
        <v>0</v>
      </c>
      <c r="E3" s="37">
        <f>('Waterwaardes Vijver(s) - Binnen'!C3+'Waterwaardes Vijver(s) - Binnen'!D3)*17.8</f>
        <v>0</v>
      </c>
      <c r="F3" s="37">
        <f>'Waterwaardes Vijver(s) - Binnen'!O3*17.8</f>
        <v>0</v>
      </c>
      <c r="G3" s="37">
        <f>'Waterwaardes Vijver(s) - Binnen'!M3-E3</f>
        <v>0</v>
      </c>
      <c r="H3" s="37">
        <f>'Waterwaardes Vijver(s) - Binnen'!N3-F3</f>
        <v>0</v>
      </c>
      <c r="I3" s="37">
        <f>G3-H3</f>
        <v>0</v>
      </c>
    </row>
    <row r="4" ht="20.05" customHeight="1">
      <c r="A4" s="39">
        <v>2</v>
      </c>
      <c r="B4" s="40">
        <f>'Waterwaardes Vijver(s) - Binnen'!F4*1.214</f>
        <v>0</v>
      </c>
      <c r="C4" s="41">
        <f>$B4/(1+10^((0.0902-'Waterwaardes Vijver(s) - Binnen'!E4)+(2730/(273.2+'Waterwaardes Vijver(s) - Binnen'!L4))))</f>
        <v>0</v>
      </c>
      <c r="D4" s="42">
        <f>'Waterwaardes Vijver(s) - Binnen'!H4*3.29/1000</f>
        <v>0</v>
      </c>
      <c r="E4" s="41">
        <f>('Waterwaardes Vijver(s) - Binnen'!C4+'Waterwaardes Vijver(s) - Binnen'!D4)*17.8</f>
        <v>0</v>
      </c>
      <c r="F4" s="41">
        <f>'Waterwaardes Vijver(s) - Binnen'!O4*17.8</f>
        <v>0</v>
      </c>
      <c r="G4" s="41">
        <f>'Waterwaardes Vijver(s) - Binnen'!M4-E4</f>
        <v>0</v>
      </c>
      <c r="H4" s="41">
        <f>'Waterwaardes Vijver(s) - Binnen'!N4-F4</f>
        <v>0</v>
      </c>
      <c r="I4" s="41">
        <f>G4-H4</f>
        <v>0</v>
      </c>
    </row>
    <row r="5" ht="20.05" customHeight="1">
      <c r="A5" s="39">
        <v>3</v>
      </c>
      <c r="B5" s="40">
        <f>'Waterwaardes Vijver(s) - Binnen'!F5*1.214</f>
        <v>0</v>
      </c>
      <c r="C5" s="41">
        <f>$B5/(1+10^((0.0902-'Waterwaardes Vijver(s) - Binnen'!E5)+(2730/(273.2+'Waterwaardes Vijver(s) - Binnen'!L5))))</f>
        <v>0</v>
      </c>
      <c r="D5" s="42">
        <f>'Waterwaardes Vijver(s) - Binnen'!H5*3.29/1000</f>
        <v>0</v>
      </c>
      <c r="E5" s="41">
        <f>('Waterwaardes Vijver(s) - Binnen'!C5+'Waterwaardes Vijver(s) - Binnen'!D5)*17.8</f>
        <v>0</v>
      </c>
      <c r="F5" s="41">
        <f>'Waterwaardes Vijver(s) - Binnen'!O5*17.8</f>
        <v>0</v>
      </c>
      <c r="G5" s="41">
        <f>'Waterwaardes Vijver(s) - Binnen'!M5-E5</f>
        <v>0</v>
      </c>
      <c r="H5" s="41">
        <f>'Waterwaardes Vijver(s) - Binnen'!N5-F5</f>
        <v>0</v>
      </c>
      <c r="I5" s="41">
        <f>G5-H5</f>
        <v>0</v>
      </c>
    </row>
    <row r="6" ht="20.05" customHeight="1">
      <c r="A6" s="39">
        <v>4</v>
      </c>
      <c r="B6" s="40">
        <f>'Waterwaardes Vijver(s) - Binnen'!F6*1.214</f>
        <v>0</v>
      </c>
      <c r="C6" s="41">
        <f>$B6/(1+10^((0.0902-'Waterwaardes Vijver(s) - Binnen'!E6)+(2730/(273.2+'Waterwaardes Vijver(s) - Binnen'!L6))))</f>
        <v>0</v>
      </c>
      <c r="D6" s="42">
        <f>'Waterwaardes Vijver(s) - Binnen'!H6*3.29/1000</f>
        <v>0</v>
      </c>
      <c r="E6" s="41">
        <f>('Waterwaardes Vijver(s) - Binnen'!C6+'Waterwaardes Vijver(s) - Binnen'!D6)*17.8</f>
        <v>0</v>
      </c>
      <c r="F6" s="41">
        <f>'Waterwaardes Vijver(s) - Binnen'!O6*17.8</f>
        <v>0</v>
      </c>
      <c r="G6" s="41">
        <f>'Waterwaardes Vijver(s) - Binnen'!M6-E6</f>
        <v>0</v>
      </c>
      <c r="H6" s="41">
        <f>'Waterwaardes Vijver(s) - Binnen'!N6-F6</f>
        <v>0</v>
      </c>
      <c r="I6" s="41">
        <f>G6-H6</f>
        <v>0</v>
      </c>
    </row>
    <row r="7" ht="20.05" customHeight="1">
      <c r="A7" s="39">
        <v>5</v>
      </c>
      <c r="B7" s="40">
        <f>'Waterwaardes Vijver(s) - Binnen'!F7*1.214</f>
        <v>0</v>
      </c>
      <c r="C7" s="41">
        <f>$B7/(1+10^((0.0902-'Waterwaardes Vijver(s) - Binnen'!E7)+(2730/(273.2+'Waterwaardes Vijver(s) - Binnen'!L7))))</f>
        <v>0</v>
      </c>
      <c r="D7" s="42">
        <f>'Waterwaardes Vijver(s) - Binnen'!H7*3.29/1000</f>
        <v>0</v>
      </c>
      <c r="E7" s="41">
        <f>('Waterwaardes Vijver(s) - Binnen'!C7+'Waterwaardes Vijver(s) - Binnen'!D7)*17.8</f>
        <v>0</v>
      </c>
      <c r="F7" s="41">
        <f>'Waterwaardes Vijver(s) - Binnen'!O7*17.8</f>
        <v>0</v>
      </c>
      <c r="G7" s="41">
        <f>'Waterwaardes Vijver(s) - Binnen'!M7-E7</f>
        <v>0</v>
      </c>
      <c r="H7" s="41">
        <f>'Waterwaardes Vijver(s) - Binnen'!N7-F7</f>
        <v>0</v>
      </c>
      <c r="I7" s="41">
        <f>G7-H7</f>
        <v>0</v>
      </c>
    </row>
    <row r="8" ht="20.05" customHeight="1">
      <c r="A8" s="39">
        <v>6</v>
      </c>
      <c r="B8" s="40">
        <f>'Waterwaardes Vijver(s) - Binnen'!F8*1.214</f>
        <v>0</v>
      </c>
      <c r="C8" s="41">
        <f>$B8/(1+10^((0.0902-'Waterwaardes Vijver(s) - Binnen'!E8)+(2730/(273.2+'Waterwaardes Vijver(s) - Binnen'!L8))))</f>
        <v>0</v>
      </c>
      <c r="D8" s="42">
        <f>'Waterwaardes Vijver(s) - Binnen'!H8*3.29/1000</f>
        <v>0</v>
      </c>
      <c r="E8" s="41">
        <f>('Waterwaardes Vijver(s) - Binnen'!C8+'Waterwaardes Vijver(s) - Binnen'!D8)*17.8</f>
        <v>0</v>
      </c>
      <c r="F8" s="41">
        <f>'Waterwaardes Vijver(s) - Binnen'!O8*17.8</f>
        <v>0</v>
      </c>
      <c r="G8" s="41">
        <f>'Waterwaardes Vijver(s) - Binnen'!M8-E8</f>
        <v>0</v>
      </c>
      <c r="H8" s="41">
        <f>'Waterwaardes Vijver(s) - Binnen'!N8-F8</f>
        <v>0</v>
      </c>
      <c r="I8" s="41">
        <f>G8-H8</f>
        <v>0</v>
      </c>
    </row>
    <row r="9" ht="20.05" customHeight="1">
      <c r="A9" s="39">
        <v>7</v>
      </c>
      <c r="B9" s="40">
        <f>'Waterwaardes Vijver(s) - Binnen'!F9*1.214</f>
        <v>0</v>
      </c>
      <c r="C9" s="41">
        <f>$B9/(1+10^((0.0902-'Waterwaardes Vijver(s) - Binnen'!E9)+(2730/(273.2+'Waterwaardes Vijver(s) - Binnen'!L9))))</f>
        <v>0</v>
      </c>
      <c r="D9" s="42">
        <f>'Waterwaardes Vijver(s) - Binnen'!H9*3.29/1000</f>
        <v>0</v>
      </c>
      <c r="E9" s="41">
        <f>('Waterwaardes Vijver(s) - Binnen'!C9+'Waterwaardes Vijver(s) - Binnen'!D9)*17.8</f>
        <v>0</v>
      </c>
      <c r="F9" s="41">
        <f>'Waterwaardes Vijver(s) - Binnen'!O9*17.8</f>
        <v>0</v>
      </c>
      <c r="G9" s="41">
        <f>'Waterwaardes Vijver(s) - Binnen'!M9-E9</f>
        <v>0</v>
      </c>
      <c r="H9" s="41">
        <f>'Waterwaardes Vijver(s) - Binnen'!N9-F9</f>
        <v>0</v>
      </c>
      <c r="I9" s="41">
        <f>G9-H9</f>
        <v>0</v>
      </c>
    </row>
    <row r="10" ht="20.05" customHeight="1">
      <c r="A10" s="39">
        <v>8</v>
      </c>
      <c r="B10" s="40">
        <f>'Waterwaardes Vijver(s) - Binnen'!F10*1.214</f>
        <v>0</v>
      </c>
      <c r="C10" s="41">
        <f>$B10/(1+10^((0.0902-'Waterwaardes Vijver(s) - Binnen'!E10)+(2730/(273.2+'Waterwaardes Vijver(s) - Binnen'!L10))))</f>
        <v>0</v>
      </c>
      <c r="D10" s="42">
        <f>'Waterwaardes Vijver(s) - Binnen'!H10*3.29/1000</f>
        <v>0</v>
      </c>
      <c r="E10" s="41">
        <f>('Waterwaardes Vijver(s) - Binnen'!C10+'Waterwaardes Vijver(s) - Binnen'!D10)*17.8</f>
        <v>0</v>
      </c>
      <c r="F10" s="41">
        <f>'Waterwaardes Vijver(s) - Binnen'!O10*17.8</f>
        <v>0</v>
      </c>
      <c r="G10" s="41">
        <f>'Waterwaardes Vijver(s) - Binnen'!M10-E10</f>
        <v>0</v>
      </c>
      <c r="H10" s="41">
        <f>'Waterwaardes Vijver(s) - Binnen'!N10-F10</f>
        <v>0</v>
      </c>
      <c r="I10" s="41">
        <f>G10-H10</f>
        <v>0</v>
      </c>
    </row>
    <row r="11" ht="20.05" customHeight="1">
      <c r="A11" s="39">
        <v>9</v>
      </c>
      <c r="B11" s="40">
        <f>'Waterwaardes Vijver(s) - Binnen'!F11*1.214</f>
        <v>0</v>
      </c>
      <c r="C11" s="41">
        <f>$B11/(1+10^((0.0902-'Waterwaardes Vijver(s) - Binnen'!E11)+(2730/(273.2+'Waterwaardes Vijver(s) - Binnen'!L11))))</f>
        <v>0</v>
      </c>
      <c r="D11" s="42">
        <f>'Waterwaardes Vijver(s) - Binnen'!H11*3.29/1000</f>
        <v>0</v>
      </c>
      <c r="E11" s="41">
        <f>('Waterwaardes Vijver(s) - Binnen'!C11+'Waterwaardes Vijver(s) - Binnen'!D11)*17.8</f>
        <v>0</v>
      </c>
      <c r="F11" s="41">
        <f>'Waterwaardes Vijver(s) - Binnen'!O11*17.8</f>
        <v>0</v>
      </c>
      <c r="G11" s="41">
        <f>'Waterwaardes Vijver(s) - Binnen'!M11-E11</f>
        <v>0</v>
      </c>
      <c r="H11" s="41">
        <f>'Waterwaardes Vijver(s) - Binnen'!N11-F11</f>
        <v>0</v>
      </c>
      <c r="I11" s="41">
        <f>G11-H11</f>
        <v>0</v>
      </c>
    </row>
    <row r="12" ht="20.05" customHeight="1">
      <c r="A12" s="39">
        <v>10</v>
      </c>
      <c r="B12" s="40">
        <f>'Waterwaardes Vijver(s) - Binnen'!F12*1.214</f>
        <v>0</v>
      </c>
      <c r="C12" s="41">
        <f>$B12/(1+10^((0.0902-'Waterwaardes Vijver(s) - Binnen'!E12)+(2730/(273.2+'Waterwaardes Vijver(s) - Binnen'!L12))))</f>
        <v>0</v>
      </c>
      <c r="D12" s="42">
        <f>'Waterwaardes Vijver(s) - Binnen'!H12*3.29/1000</f>
        <v>0</v>
      </c>
      <c r="E12" s="41">
        <f>('Waterwaardes Vijver(s) - Binnen'!C12+'Waterwaardes Vijver(s) - Binnen'!D12)*17.8</f>
        <v>0</v>
      </c>
      <c r="F12" s="41">
        <f>'Waterwaardes Vijver(s) - Binnen'!O12*17.8</f>
        <v>0</v>
      </c>
      <c r="G12" s="41">
        <f>'Waterwaardes Vijver(s) - Binnen'!M12-E12</f>
        <v>0</v>
      </c>
      <c r="H12" s="41">
        <f>'Waterwaardes Vijver(s) - Binnen'!N12-F12</f>
        <v>0</v>
      </c>
      <c r="I12" s="41">
        <f>G12-H12</f>
        <v>0</v>
      </c>
    </row>
    <row r="13" ht="20.05" customHeight="1">
      <c r="A13" s="39">
        <v>11</v>
      </c>
      <c r="B13" s="40">
        <f>'Waterwaardes Vijver(s) - Binnen'!F13*1.214</f>
        <v>0</v>
      </c>
      <c r="C13" s="41">
        <f>$B13/(1+10^((0.0902-'Waterwaardes Vijver(s) - Binnen'!E13)+(2730/(273.2+'Waterwaardes Vijver(s) - Binnen'!L13))))</f>
        <v>0</v>
      </c>
      <c r="D13" s="42">
        <f>'Waterwaardes Vijver(s) - Binnen'!H13*3.29/1000</f>
        <v>0</v>
      </c>
      <c r="E13" s="41">
        <f>('Waterwaardes Vijver(s) - Binnen'!C13+'Waterwaardes Vijver(s) - Binnen'!D13)*17.8</f>
        <v>0</v>
      </c>
      <c r="F13" s="41">
        <f>'Waterwaardes Vijver(s) - Binnen'!O13*17.8</f>
        <v>0</v>
      </c>
      <c r="G13" s="41">
        <f>'Waterwaardes Vijver(s) - Binnen'!M13-E13</f>
        <v>0</v>
      </c>
      <c r="H13" s="41">
        <f>'Waterwaardes Vijver(s) - Binnen'!N13-F13</f>
        <v>0</v>
      </c>
      <c r="I13" s="41">
        <f>G13-H13</f>
        <v>0</v>
      </c>
    </row>
    <row r="14" ht="20.05" customHeight="1">
      <c r="A14" s="39">
        <v>12</v>
      </c>
      <c r="B14" s="40">
        <f>'Waterwaardes Vijver(s) - Binnen'!F14*1.214</f>
        <v>0</v>
      </c>
      <c r="C14" s="41">
        <f>$B14/(1+10^((0.0902-'Waterwaardes Vijver(s) - Binnen'!E14)+(2730/(273.2+'Waterwaardes Vijver(s) - Binnen'!L14))))</f>
        <v>0</v>
      </c>
      <c r="D14" s="42">
        <f>'Waterwaardes Vijver(s) - Binnen'!H14*3.29/1000</f>
        <v>0</v>
      </c>
      <c r="E14" s="41">
        <f>('Waterwaardes Vijver(s) - Binnen'!C14+'Waterwaardes Vijver(s) - Binnen'!D14)*17.8</f>
        <v>0</v>
      </c>
      <c r="F14" s="41">
        <f>'Waterwaardes Vijver(s) - Binnen'!O14*17.8</f>
        <v>0</v>
      </c>
      <c r="G14" s="41">
        <f>'Waterwaardes Vijver(s) - Binnen'!M14-E14</f>
        <v>0</v>
      </c>
      <c r="H14" s="41">
        <f>'Waterwaardes Vijver(s) - Binnen'!N14-F14</f>
        <v>0</v>
      </c>
      <c r="I14" s="41">
        <f>G14-H14</f>
        <v>0</v>
      </c>
    </row>
    <row r="15" ht="20.05" customHeight="1">
      <c r="A15" s="39">
        <v>13</v>
      </c>
      <c r="B15" s="40">
        <f>'Waterwaardes Vijver(s) - Binnen'!F15*1.214</f>
        <v>0</v>
      </c>
      <c r="C15" s="41">
        <f>$B15/(1+10^((0.0902-'Waterwaardes Vijver(s) - Binnen'!E15)+(2730/(273.2+'Waterwaardes Vijver(s) - Binnen'!L15))))</f>
        <v>0</v>
      </c>
      <c r="D15" s="42">
        <f>'Waterwaardes Vijver(s) - Binnen'!H15*3.29/1000</f>
        <v>0</v>
      </c>
      <c r="E15" s="41">
        <f>('Waterwaardes Vijver(s) - Binnen'!C15+'Waterwaardes Vijver(s) - Binnen'!D15)*17.8</f>
        <v>0</v>
      </c>
      <c r="F15" s="41">
        <f>'Waterwaardes Vijver(s) - Binnen'!O15*17.8</f>
        <v>0</v>
      </c>
      <c r="G15" s="41">
        <f>'Waterwaardes Vijver(s) - Binnen'!M15-E15</f>
        <v>0</v>
      </c>
      <c r="H15" s="41">
        <f>'Waterwaardes Vijver(s) - Binnen'!N15-F15</f>
        <v>0</v>
      </c>
      <c r="I15" s="41">
        <f>G15-H15</f>
        <v>0</v>
      </c>
    </row>
    <row r="16" ht="20.05" customHeight="1">
      <c r="A16" s="39">
        <v>14</v>
      </c>
      <c r="B16" s="40">
        <f>'Waterwaardes Vijver(s) - Binnen'!F16*1.214</f>
        <v>0</v>
      </c>
      <c r="C16" s="41">
        <f>$B16/(1+10^((0.0902-'Waterwaardes Vijver(s) - Binnen'!E16)+(2730/(273.2+'Waterwaardes Vijver(s) - Binnen'!L16))))</f>
        <v>0</v>
      </c>
      <c r="D16" s="42">
        <f>'Waterwaardes Vijver(s) - Binnen'!H16*3.29/1000</f>
        <v>0</v>
      </c>
      <c r="E16" s="41">
        <f>('Waterwaardes Vijver(s) - Binnen'!C16+'Waterwaardes Vijver(s) - Binnen'!D16)*17.8</f>
        <v>0</v>
      </c>
      <c r="F16" s="41">
        <f>'Waterwaardes Vijver(s) - Binnen'!O16*17.8</f>
        <v>0</v>
      </c>
      <c r="G16" s="41">
        <f>'Waterwaardes Vijver(s) - Binnen'!M16-E16</f>
        <v>0</v>
      </c>
      <c r="H16" s="41">
        <f>'Waterwaardes Vijver(s) - Binnen'!N16-F16</f>
        <v>0</v>
      </c>
      <c r="I16" s="41">
        <f>G16-H16</f>
        <v>0</v>
      </c>
    </row>
    <row r="17" ht="20.05" customHeight="1">
      <c r="A17" s="39">
        <v>15</v>
      </c>
      <c r="B17" s="40">
        <f>'Waterwaardes Vijver(s) - Binnen'!F17*1.214</f>
        <v>0</v>
      </c>
      <c r="C17" s="41">
        <f>$B17/(1+10^((0.0902-'Waterwaardes Vijver(s) - Binnen'!E17)+(2730/(273.2+'Waterwaardes Vijver(s) - Binnen'!L17))))</f>
        <v>0</v>
      </c>
      <c r="D17" s="42">
        <f>'Waterwaardes Vijver(s) - Binnen'!H17*3.29/1000</f>
        <v>0</v>
      </c>
      <c r="E17" s="41">
        <f>('Waterwaardes Vijver(s) - Binnen'!C17+'Waterwaardes Vijver(s) - Binnen'!D17)*17.8</f>
        <v>0</v>
      </c>
      <c r="F17" s="41">
        <f>'Waterwaardes Vijver(s) - Binnen'!O17*17.8</f>
        <v>0</v>
      </c>
      <c r="G17" s="41">
        <f>'Waterwaardes Vijver(s) - Binnen'!M17-E17</f>
        <v>0</v>
      </c>
      <c r="H17" s="41">
        <f>'Waterwaardes Vijver(s) - Binnen'!N17-F17</f>
        <v>0</v>
      </c>
      <c r="I17" s="41">
        <f>G17-H17</f>
        <v>0</v>
      </c>
    </row>
    <row r="18" ht="20.05" customHeight="1">
      <c r="A18" s="39">
        <v>16</v>
      </c>
      <c r="B18" s="40">
        <f>'Waterwaardes Vijver(s) - Binnen'!F18*1.214</f>
        <v>0</v>
      </c>
      <c r="C18" s="41">
        <f>$B18/(1+10^((0.0902-'Waterwaardes Vijver(s) - Binnen'!E18)+(2730/(273.2+'Waterwaardes Vijver(s) - Binnen'!L18))))</f>
        <v>0</v>
      </c>
      <c r="D18" s="42">
        <f>'Waterwaardes Vijver(s) - Binnen'!H18*3.29/1000</f>
        <v>0</v>
      </c>
      <c r="E18" s="41">
        <f>('Waterwaardes Vijver(s) - Binnen'!C18+'Waterwaardes Vijver(s) - Binnen'!D18)*17.8</f>
        <v>0</v>
      </c>
      <c r="F18" s="41">
        <f>'Waterwaardes Vijver(s) - Binnen'!O18*17.8</f>
        <v>0</v>
      </c>
      <c r="G18" s="41">
        <f>'Waterwaardes Vijver(s) - Binnen'!M18-E18</f>
        <v>0</v>
      </c>
      <c r="H18" s="41">
        <f>'Waterwaardes Vijver(s) - Binnen'!N18-F18</f>
        <v>0</v>
      </c>
      <c r="I18" s="41">
        <f>G18-H18</f>
        <v>0</v>
      </c>
    </row>
    <row r="19" ht="20.05" customHeight="1">
      <c r="A19" s="39">
        <v>17</v>
      </c>
      <c r="B19" s="40">
        <f>'Waterwaardes Vijver(s) - Binnen'!F19*1.214</f>
        <v>0</v>
      </c>
      <c r="C19" s="41">
        <f>$B19/(1+10^((0.0902-'Waterwaardes Vijver(s) - Binnen'!E19)+(2730/(273.2+'Waterwaardes Vijver(s) - Binnen'!L19))))</f>
        <v>0</v>
      </c>
      <c r="D19" s="42">
        <f>'Waterwaardes Vijver(s) - Binnen'!H19*3.29/1000</f>
        <v>0</v>
      </c>
      <c r="E19" s="41">
        <f>('Waterwaardes Vijver(s) - Binnen'!C19+'Waterwaardes Vijver(s) - Binnen'!D19)*17.8</f>
        <v>0</v>
      </c>
      <c r="F19" s="41">
        <f>'Waterwaardes Vijver(s) - Binnen'!O19*17.8</f>
        <v>0</v>
      </c>
      <c r="G19" s="41">
        <f>'Waterwaardes Vijver(s) - Binnen'!M19-E19</f>
        <v>0</v>
      </c>
      <c r="H19" s="41">
        <f>'Waterwaardes Vijver(s) - Binnen'!N19-F19</f>
        <v>0</v>
      </c>
      <c r="I19" s="41">
        <f>G19-H19</f>
        <v>0</v>
      </c>
    </row>
    <row r="20" ht="20.05" customHeight="1">
      <c r="A20" s="39">
        <v>18</v>
      </c>
      <c r="B20" s="40">
        <f>'Waterwaardes Vijver(s) - Binnen'!F20*1.214</f>
        <v>0</v>
      </c>
      <c r="C20" s="41">
        <f>$B20/(1+10^((0.0902-'Waterwaardes Vijver(s) - Binnen'!E20)+(2730/(273.2+'Waterwaardes Vijver(s) - Binnen'!L20))))</f>
        <v>0</v>
      </c>
      <c r="D20" s="42">
        <f>'Waterwaardes Vijver(s) - Binnen'!H20*3.29/1000</f>
        <v>0</v>
      </c>
      <c r="E20" s="41">
        <f>('Waterwaardes Vijver(s) - Binnen'!C20+'Waterwaardes Vijver(s) - Binnen'!D20)*17.8</f>
        <v>0</v>
      </c>
      <c r="F20" s="41">
        <f>'Waterwaardes Vijver(s) - Binnen'!O20*17.8</f>
        <v>0</v>
      </c>
      <c r="G20" s="41">
        <f>'Waterwaardes Vijver(s) - Binnen'!M20-E20</f>
        <v>0</v>
      </c>
      <c r="H20" s="41">
        <f>'Waterwaardes Vijver(s) - Binnen'!N20-F20</f>
        <v>0</v>
      </c>
      <c r="I20" s="41">
        <f>G20-H20</f>
        <v>0</v>
      </c>
    </row>
    <row r="21" ht="20.05" customHeight="1">
      <c r="A21" s="39">
        <v>19</v>
      </c>
      <c r="B21" s="40">
        <f>'Waterwaardes Vijver(s) - Binnen'!F21*1.214</f>
        <v>0</v>
      </c>
      <c r="C21" s="41">
        <f>$B21/(1+10^((0.0902-'Waterwaardes Vijver(s) - Binnen'!E21)+(2730/(273.2+'Waterwaardes Vijver(s) - Binnen'!L21))))</f>
        <v>0</v>
      </c>
      <c r="D21" s="42">
        <f>'Waterwaardes Vijver(s) - Binnen'!H21*3.29/1000</f>
        <v>0</v>
      </c>
      <c r="E21" s="41">
        <f>('Waterwaardes Vijver(s) - Binnen'!C21+'Waterwaardes Vijver(s) - Binnen'!D21)*17.8</f>
        <v>0</v>
      </c>
      <c r="F21" s="41">
        <f>'Waterwaardes Vijver(s) - Binnen'!O21*17.8</f>
        <v>0</v>
      </c>
      <c r="G21" s="41">
        <f>'Waterwaardes Vijver(s) - Binnen'!M21-E21</f>
        <v>0</v>
      </c>
      <c r="H21" s="41">
        <f>'Waterwaardes Vijver(s) - Binnen'!N21-F21</f>
        <v>0</v>
      </c>
      <c r="I21" s="41">
        <f>G21-H21</f>
        <v>0</v>
      </c>
    </row>
    <row r="22" ht="20.05" customHeight="1">
      <c r="A22" s="39">
        <v>20</v>
      </c>
      <c r="B22" s="40">
        <f>'Waterwaardes Vijver(s) - Binnen'!F22*1.214</f>
        <v>0</v>
      </c>
      <c r="C22" s="41">
        <f>$B22/(1+10^((0.0902-'Waterwaardes Vijver(s) - Binnen'!E22)+(2730/(273.2+'Waterwaardes Vijver(s) - Binnen'!L22))))</f>
        <v>0</v>
      </c>
      <c r="D22" s="42">
        <f>'Waterwaardes Vijver(s) - Binnen'!H22*3.29/1000</f>
        <v>0</v>
      </c>
      <c r="E22" s="41">
        <f>('Waterwaardes Vijver(s) - Binnen'!C22+'Waterwaardes Vijver(s) - Binnen'!D22)*17.8</f>
        <v>0</v>
      </c>
      <c r="F22" s="41">
        <f>'Waterwaardes Vijver(s) - Binnen'!O22*17.8</f>
        <v>0</v>
      </c>
      <c r="G22" s="41">
        <f>'Waterwaardes Vijver(s) - Binnen'!M22-E22</f>
        <v>0</v>
      </c>
      <c r="H22" s="41">
        <f>'Waterwaardes Vijver(s) - Binnen'!N22-F22</f>
        <v>0</v>
      </c>
      <c r="I22" s="41">
        <f>G22-H22</f>
        <v>0</v>
      </c>
    </row>
    <row r="23" ht="20.05" customHeight="1">
      <c r="A23" s="39">
        <v>21</v>
      </c>
      <c r="B23" s="40">
        <f>'Waterwaardes Vijver(s) - Binnen'!F23*1.214</f>
        <v>0</v>
      </c>
      <c r="C23" s="41">
        <f>$B23/(1+10^((0.0902-'Waterwaardes Vijver(s) - Binnen'!E23)+(2730/(273.2+'Waterwaardes Vijver(s) - Binnen'!L23))))</f>
        <v>0</v>
      </c>
      <c r="D23" s="42">
        <f>'Waterwaardes Vijver(s) - Binnen'!H23*3.29/1000</f>
        <v>0</v>
      </c>
      <c r="E23" s="41">
        <f>('Waterwaardes Vijver(s) - Binnen'!C23+'Waterwaardes Vijver(s) - Binnen'!D23)*17.8</f>
        <v>0</v>
      </c>
      <c r="F23" s="41">
        <f>'Waterwaardes Vijver(s) - Binnen'!O23*17.8</f>
        <v>0</v>
      </c>
      <c r="G23" s="41">
        <f>'Waterwaardes Vijver(s) - Binnen'!M23-E23</f>
        <v>0</v>
      </c>
      <c r="H23" s="41">
        <f>'Waterwaardes Vijver(s) - Binnen'!N23-F23</f>
        <v>0</v>
      </c>
      <c r="I23" s="41">
        <f>G23-H23</f>
        <v>0</v>
      </c>
    </row>
    <row r="24" ht="20.05" customHeight="1">
      <c r="A24" s="39">
        <v>22</v>
      </c>
      <c r="B24" s="40">
        <f>'Waterwaardes Vijver(s) - Binnen'!F24*1.214</f>
        <v>0</v>
      </c>
      <c r="C24" s="41">
        <f>$B24/(1+10^((0.0902-'Waterwaardes Vijver(s) - Binnen'!E24)+(2730/(273.2+'Waterwaardes Vijver(s) - Binnen'!L24))))</f>
        <v>0</v>
      </c>
      <c r="D24" s="42">
        <f>'Waterwaardes Vijver(s) - Binnen'!H24*3.29/1000</f>
        <v>0</v>
      </c>
      <c r="E24" s="41">
        <f>('Waterwaardes Vijver(s) - Binnen'!C24+'Waterwaardes Vijver(s) - Binnen'!D24)*17.8</f>
        <v>0</v>
      </c>
      <c r="F24" s="41">
        <f>'Waterwaardes Vijver(s) - Binnen'!O24*17.8</f>
        <v>0</v>
      </c>
      <c r="G24" s="41">
        <f>'Waterwaardes Vijver(s) - Binnen'!M24-E24</f>
        <v>0</v>
      </c>
      <c r="H24" s="41">
        <f>'Waterwaardes Vijver(s) - Binnen'!N24-F24</f>
        <v>0</v>
      </c>
      <c r="I24" s="41">
        <f>G24-H24</f>
        <v>0</v>
      </c>
    </row>
    <row r="25" ht="20.05" customHeight="1">
      <c r="A25" s="39">
        <v>23</v>
      </c>
      <c r="B25" s="40">
        <f>'Waterwaardes Vijver(s) - Binnen'!F25*1.214</f>
        <v>0</v>
      </c>
      <c r="C25" s="41">
        <f>$B25/(1+10^((0.0902-'Waterwaardes Vijver(s) - Binnen'!E25)+(2730/(273.2+'Waterwaardes Vijver(s) - Binnen'!L25))))</f>
        <v>0</v>
      </c>
      <c r="D25" s="42">
        <f>'Waterwaardes Vijver(s) - Binnen'!H25*3.29/1000</f>
        <v>0</v>
      </c>
      <c r="E25" s="41">
        <f>('Waterwaardes Vijver(s) - Binnen'!C25+'Waterwaardes Vijver(s) - Binnen'!D25)*17.8</f>
        <v>0</v>
      </c>
      <c r="F25" s="41">
        <f>'Waterwaardes Vijver(s) - Binnen'!O25*17.8</f>
        <v>0</v>
      </c>
      <c r="G25" s="41">
        <f>'Waterwaardes Vijver(s) - Binnen'!M25-E25</f>
        <v>0</v>
      </c>
      <c r="H25" s="41">
        <f>'Waterwaardes Vijver(s) - Binnen'!N25-F25</f>
        <v>0</v>
      </c>
      <c r="I25" s="41">
        <f>G25-H25</f>
        <v>0</v>
      </c>
    </row>
    <row r="26" ht="20.05" customHeight="1">
      <c r="A26" s="39">
        <v>24</v>
      </c>
      <c r="B26" s="40">
        <f>'Waterwaardes Vijver(s) - Binnen'!F26*1.214</f>
        <v>0</v>
      </c>
      <c r="C26" s="41">
        <f>$B26/(1+10^((0.0902-'Waterwaardes Vijver(s) - Binnen'!E26)+(2730/(273.2+'Waterwaardes Vijver(s) - Binnen'!L26))))</f>
        <v>0</v>
      </c>
      <c r="D26" s="42">
        <f>'Waterwaardes Vijver(s) - Binnen'!H26*3.29/1000</f>
        <v>0</v>
      </c>
      <c r="E26" s="41">
        <f>('Waterwaardes Vijver(s) - Binnen'!C26+'Waterwaardes Vijver(s) - Binnen'!D26)*17.8</f>
        <v>0</v>
      </c>
      <c r="F26" s="41">
        <f>'Waterwaardes Vijver(s) - Binnen'!O26*17.8</f>
        <v>0</v>
      </c>
      <c r="G26" s="41">
        <f>'Waterwaardes Vijver(s) - Binnen'!M26-E26</f>
        <v>0</v>
      </c>
      <c r="H26" s="41">
        <f>'Waterwaardes Vijver(s) - Binnen'!N26-F26</f>
        <v>0</v>
      </c>
      <c r="I26" s="41">
        <f>G26-H26</f>
        <v>0</v>
      </c>
    </row>
    <row r="27" ht="20.05" customHeight="1">
      <c r="A27" s="39">
        <v>25</v>
      </c>
      <c r="B27" s="40">
        <f>'Waterwaardes Vijver(s) - Binnen'!F27*1.214</f>
        <v>0</v>
      </c>
      <c r="C27" s="41">
        <f>$B27/(1+10^((0.0902-'Waterwaardes Vijver(s) - Binnen'!E27)+(2730/(273.2+'Waterwaardes Vijver(s) - Binnen'!L27))))</f>
        <v>0</v>
      </c>
      <c r="D27" s="42">
        <f>'Waterwaardes Vijver(s) - Binnen'!H27*3.29/1000</f>
        <v>0</v>
      </c>
      <c r="E27" s="41">
        <f>('Waterwaardes Vijver(s) - Binnen'!C27+'Waterwaardes Vijver(s) - Binnen'!D27)*17.8</f>
        <v>0</v>
      </c>
      <c r="F27" s="41">
        <f>'Waterwaardes Vijver(s) - Binnen'!O27*17.8</f>
        <v>0</v>
      </c>
      <c r="G27" s="41">
        <f>'Waterwaardes Vijver(s) - Binnen'!M27-E27</f>
        <v>0</v>
      </c>
      <c r="H27" s="41">
        <f>'Waterwaardes Vijver(s) - Binnen'!N27-F27</f>
        <v>0</v>
      </c>
      <c r="I27" s="41">
        <f>G27-H27</f>
        <v>0</v>
      </c>
    </row>
    <row r="28" ht="20.05" customHeight="1">
      <c r="A28" s="39">
        <v>26</v>
      </c>
      <c r="B28" s="40">
        <f>'Waterwaardes Vijver(s) - Binnen'!F28*1.214</f>
        <v>0</v>
      </c>
      <c r="C28" s="41">
        <f>$B28/(1+10^((0.0902-'Waterwaardes Vijver(s) - Binnen'!E28)+(2730/(273.2+'Waterwaardes Vijver(s) - Binnen'!L28))))</f>
        <v>0</v>
      </c>
      <c r="D28" s="42">
        <f>'Waterwaardes Vijver(s) - Binnen'!H28*3.29/1000</f>
        <v>0</v>
      </c>
      <c r="E28" s="41">
        <f>('Waterwaardes Vijver(s) - Binnen'!C28+'Waterwaardes Vijver(s) - Binnen'!D28)*17.8</f>
        <v>0</v>
      </c>
      <c r="F28" s="41">
        <f>'Waterwaardes Vijver(s) - Binnen'!O28*17.8</f>
        <v>0</v>
      </c>
      <c r="G28" s="41">
        <f>'Waterwaardes Vijver(s) - Binnen'!M28-E28</f>
        <v>0</v>
      </c>
      <c r="H28" s="41">
        <f>'Waterwaardes Vijver(s) - Binnen'!N28-F28</f>
        <v>0</v>
      </c>
      <c r="I28" s="41">
        <f>G28-H28</f>
        <v>0</v>
      </c>
    </row>
    <row r="29" ht="20.05" customHeight="1">
      <c r="A29" s="39">
        <v>27</v>
      </c>
      <c r="B29" s="40">
        <f>'Waterwaardes Vijver(s) - Binnen'!F29*1.214</f>
        <v>0</v>
      </c>
      <c r="C29" s="41">
        <f>$B29/(1+10^((0.0902-'Waterwaardes Vijver(s) - Binnen'!E29)+(2730/(273.2+'Waterwaardes Vijver(s) - Binnen'!L29))))</f>
        <v>0</v>
      </c>
      <c r="D29" s="42">
        <f>'Waterwaardes Vijver(s) - Binnen'!H29*3.29/1000</f>
        <v>0</v>
      </c>
      <c r="E29" s="41">
        <f>('Waterwaardes Vijver(s) - Binnen'!C29+'Waterwaardes Vijver(s) - Binnen'!D29)*17.8</f>
        <v>0</v>
      </c>
      <c r="F29" s="41">
        <f>'Waterwaardes Vijver(s) - Binnen'!O29*17.8</f>
        <v>0</v>
      </c>
      <c r="G29" s="41">
        <f>'Waterwaardes Vijver(s) - Binnen'!M29-E29</f>
        <v>0</v>
      </c>
      <c r="H29" s="41">
        <f>'Waterwaardes Vijver(s) - Binnen'!N29-F29</f>
        <v>0</v>
      </c>
      <c r="I29" s="41">
        <f>G29-H29</f>
        <v>0</v>
      </c>
    </row>
    <row r="30" ht="20.05" customHeight="1">
      <c r="A30" s="39">
        <v>28</v>
      </c>
      <c r="B30" s="40">
        <f>'Waterwaardes Vijver(s) - Binnen'!F30*1.214</f>
        <v>0</v>
      </c>
      <c r="C30" s="41">
        <f>$B30/(1+10^((0.0902-'Waterwaardes Vijver(s) - Binnen'!E30)+(2730/(273.2+'Waterwaardes Vijver(s) - Binnen'!L30))))</f>
        <v>0</v>
      </c>
      <c r="D30" s="42">
        <f>'Waterwaardes Vijver(s) - Binnen'!H30*3.29/1000</f>
        <v>0</v>
      </c>
      <c r="E30" s="41">
        <f>('Waterwaardes Vijver(s) - Binnen'!C30+'Waterwaardes Vijver(s) - Binnen'!D30)*17.8</f>
        <v>0</v>
      </c>
      <c r="F30" s="41">
        <f>'Waterwaardes Vijver(s) - Binnen'!O30*17.8</f>
        <v>0</v>
      </c>
      <c r="G30" s="41">
        <f>'Waterwaardes Vijver(s) - Binnen'!M30-E30</f>
        <v>0</v>
      </c>
      <c r="H30" s="41">
        <f>'Waterwaardes Vijver(s) - Binnen'!N30-F30</f>
        <v>0</v>
      </c>
      <c r="I30" s="41">
        <f>G30-H30</f>
        <v>0</v>
      </c>
    </row>
    <row r="31" ht="20.05" customHeight="1">
      <c r="A31" s="39">
        <v>29</v>
      </c>
      <c r="B31" s="40">
        <f>'Waterwaardes Vijver(s) - Binnen'!F31*1.214</f>
        <v>0</v>
      </c>
      <c r="C31" s="41">
        <f>$B31/(1+10^((0.0902-'Waterwaardes Vijver(s) - Binnen'!E31)+(2730/(273.2+'Waterwaardes Vijver(s) - Binnen'!L31))))</f>
        <v>0</v>
      </c>
      <c r="D31" s="42">
        <f>'Waterwaardes Vijver(s) - Binnen'!H31*3.29/1000</f>
        <v>0</v>
      </c>
      <c r="E31" s="41">
        <f>('Waterwaardes Vijver(s) - Binnen'!C31+'Waterwaardes Vijver(s) - Binnen'!D31)*17.8</f>
        <v>0</v>
      </c>
      <c r="F31" s="41">
        <f>'Waterwaardes Vijver(s) - Binnen'!O31*17.8</f>
        <v>0</v>
      </c>
      <c r="G31" s="41">
        <f>'Waterwaardes Vijver(s) - Binnen'!M31-E31</f>
        <v>0</v>
      </c>
      <c r="H31" s="41">
        <f>'Waterwaardes Vijver(s) - Binnen'!N31-F31</f>
        <v>0</v>
      </c>
      <c r="I31" s="41">
        <f>G31-H31</f>
        <v>0</v>
      </c>
    </row>
    <row r="32" ht="20.05" customHeight="1">
      <c r="A32" s="39">
        <v>30</v>
      </c>
      <c r="B32" s="40">
        <f>'Waterwaardes Vijver(s) - Binnen'!F32*1.214</f>
        <v>0</v>
      </c>
      <c r="C32" s="41">
        <f>$B32/(1+10^((0.0902-'Waterwaardes Vijver(s) - Binnen'!E32)+(2730/(273.2+'Waterwaardes Vijver(s) - Binnen'!L32))))</f>
        <v>0</v>
      </c>
      <c r="D32" s="42">
        <f>'Waterwaardes Vijver(s) - Binnen'!H32*3.29/1000</f>
        <v>0</v>
      </c>
      <c r="E32" s="41">
        <f>('Waterwaardes Vijver(s) - Binnen'!C32+'Waterwaardes Vijver(s) - Binnen'!D32)*17.8</f>
        <v>0</v>
      </c>
      <c r="F32" s="41">
        <f>'Waterwaardes Vijver(s) - Binnen'!O32*17.8</f>
        <v>0</v>
      </c>
      <c r="G32" s="41">
        <f>'Waterwaardes Vijver(s) - Binnen'!M32-E32</f>
        <v>0</v>
      </c>
      <c r="H32" s="41">
        <f>'Waterwaardes Vijver(s) - Binnen'!N32-F32</f>
        <v>0</v>
      </c>
      <c r="I32" s="41">
        <f>G32-H32</f>
        <v>0</v>
      </c>
    </row>
    <row r="33" ht="20.05" customHeight="1">
      <c r="A33" s="39">
        <v>31</v>
      </c>
      <c r="B33" s="40">
        <f>'Waterwaardes Vijver(s) - Binnen'!F33*1.214</f>
        <v>0</v>
      </c>
      <c r="C33" s="41">
        <f>$B33/(1+10^((0.0902-'Waterwaardes Vijver(s) - Binnen'!E33)+(2730/(273.2+'Waterwaardes Vijver(s) - Binnen'!L33))))</f>
        <v>0</v>
      </c>
      <c r="D33" s="42">
        <f>'Waterwaardes Vijver(s) - Binnen'!H33*3.29/1000</f>
        <v>0</v>
      </c>
      <c r="E33" s="41">
        <f>('Waterwaardes Vijver(s) - Binnen'!C33+'Waterwaardes Vijver(s) - Binnen'!D33)*17.8</f>
        <v>0</v>
      </c>
      <c r="F33" s="41">
        <f>'Waterwaardes Vijver(s) - Binnen'!O33*17.8</f>
        <v>0</v>
      </c>
      <c r="G33" s="41">
        <f>'Waterwaardes Vijver(s) - Binnen'!M33-E33</f>
        <v>0</v>
      </c>
      <c r="H33" s="41">
        <f>'Waterwaardes Vijver(s) - Binnen'!N33-F33</f>
        <v>0</v>
      </c>
      <c r="I33" s="41">
        <f>G33-H33</f>
        <v>0</v>
      </c>
    </row>
    <row r="34" ht="20.05" customHeight="1">
      <c r="A34" s="39">
        <v>32</v>
      </c>
      <c r="B34" s="40">
        <f>'Waterwaardes Vijver(s) - Binnen'!F34*1.214</f>
        <v>0</v>
      </c>
      <c r="C34" s="41">
        <f>$B34/(1+10^((0.0902-'Waterwaardes Vijver(s) - Binnen'!E34)+(2730/(273.2+'Waterwaardes Vijver(s) - Binnen'!L34))))</f>
        <v>0</v>
      </c>
      <c r="D34" s="42">
        <f>'Waterwaardes Vijver(s) - Binnen'!H34*3.29/1000</f>
        <v>0</v>
      </c>
      <c r="E34" s="41">
        <f>('Waterwaardes Vijver(s) - Binnen'!C34+'Waterwaardes Vijver(s) - Binnen'!D34)*17.8</f>
        <v>0</v>
      </c>
      <c r="F34" s="41">
        <f>'Waterwaardes Vijver(s) - Binnen'!O34*17.8</f>
        <v>0</v>
      </c>
      <c r="G34" s="41">
        <f>'Waterwaardes Vijver(s) - Binnen'!M34-E34</f>
        <v>0</v>
      </c>
      <c r="H34" s="41">
        <f>'Waterwaardes Vijver(s) - Binnen'!N34-F34</f>
        <v>0</v>
      </c>
      <c r="I34" s="41">
        <f>G34-H34</f>
        <v>0</v>
      </c>
    </row>
    <row r="35" ht="20.05" customHeight="1">
      <c r="A35" s="39">
        <v>33</v>
      </c>
      <c r="B35" s="40">
        <f>'Waterwaardes Vijver(s) - Binnen'!F35*1.214</f>
        <v>0</v>
      </c>
      <c r="C35" s="41">
        <f>$B35/(1+10^((0.0902-'Waterwaardes Vijver(s) - Binnen'!E35)+(2730/(273.2+'Waterwaardes Vijver(s) - Binnen'!L35))))</f>
        <v>0</v>
      </c>
      <c r="D35" s="42">
        <f>'Waterwaardes Vijver(s) - Binnen'!H35*3.29/1000</f>
        <v>0</v>
      </c>
      <c r="E35" s="41">
        <f>('Waterwaardes Vijver(s) - Binnen'!C35+'Waterwaardes Vijver(s) - Binnen'!D35)*17.8</f>
        <v>0</v>
      </c>
      <c r="F35" s="41">
        <f>'Waterwaardes Vijver(s) - Binnen'!O35*17.8</f>
        <v>0</v>
      </c>
      <c r="G35" s="41">
        <f>'Waterwaardes Vijver(s) - Binnen'!M35-E35</f>
        <v>0</v>
      </c>
      <c r="H35" s="41">
        <f>'Waterwaardes Vijver(s) - Binnen'!N35-F35</f>
        <v>0</v>
      </c>
      <c r="I35" s="41">
        <f>G35-H35</f>
        <v>0</v>
      </c>
    </row>
    <row r="36" ht="20.05" customHeight="1">
      <c r="A36" s="39">
        <v>34</v>
      </c>
      <c r="B36" s="40">
        <f>'Waterwaardes Vijver(s) - Binnen'!F36*1.214</f>
        <v>0</v>
      </c>
      <c r="C36" s="41">
        <f>$B36/(1+10^((0.0902-'Waterwaardes Vijver(s) - Binnen'!E36)+(2730/(273.2+'Waterwaardes Vijver(s) - Binnen'!L36))))</f>
        <v>0</v>
      </c>
      <c r="D36" s="42">
        <f>'Waterwaardes Vijver(s) - Binnen'!H36*3.29/1000</f>
        <v>0</v>
      </c>
      <c r="E36" s="41">
        <f>('Waterwaardes Vijver(s) - Binnen'!C36+'Waterwaardes Vijver(s) - Binnen'!D36)*17.8</f>
        <v>0</v>
      </c>
      <c r="F36" s="41">
        <f>'Waterwaardes Vijver(s) - Binnen'!O36*17.8</f>
        <v>0</v>
      </c>
      <c r="G36" s="41">
        <f>'Waterwaardes Vijver(s) - Binnen'!M36-E36</f>
        <v>0</v>
      </c>
      <c r="H36" s="41">
        <f>'Waterwaardes Vijver(s) - Binnen'!N36-F36</f>
        <v>0</v>
      </c>
      <c r="I36" s="41">
        <f>G36-H36</f>
        <v>0</v>
      </c>
    </row>
    <row r="37" ht="20.05" customHeight="1">
      <c r="A37" s="39">
        <v>35</v>
      </c>
      <c r="B37" s="40">
        <f>'Waterwaardes Vijver(s) - Binnen'!F37*1.214</f>
        <v>0</v>
      </c>
      <c r="C37" s="41">
        <f>$B37/(1+10^((0.0902-'Waterwaardes Vijver(s) - Binnen'!E37)+(2730/(273.2+'Waterwaardes Vijver(s) - Binnen'!L37))))</f>
        <v>0</v>
      </c>
      <c r="D37" s="42">
        <f>'Waterwaardes Vijver(s) - Binnen'!H37*3.29/1000</f>
        <v>0</v>
      </c>
      <c r="E37" s="41">
        <f>('Waterwaardes Vijver(s) - Binnen'!C37+'Waterwaardes Vijver(s) - Binnen'!D37)*17.8</f>
        <v>0</v>
      </c>
      <c r="F37" s="41">
        <f>'Waterwaardes Vijver(s) - Binnen'!O37*17.8</f>
        <v>0</v>
      </c>
      <c r="G37" s="41">
        <f>'Waterwaardes Vijver(s) - Binnen'!M37-E37</f>
        <v>0</v>
      </c>
      <c r="H37" s="41">
        <f>'Waterwaardes Vijver(s) - Binnen'!N37-F37</f>
        <v>0</v>
      </c>
      <c r="I37" s="41">
        <f>G37-H37</f>
        <v>0</v>
      </c>
    </row>
    <row r="38" ht="20.05" customHeight="1">
      <c r="A38" s="39">
        <v>36</v>
      </c>
      <c r="B38" s="40">
        <f>'Waterwaardes Vijver(s) - Binnen'!F38*1.214</f>
        <v>0</v>
      </c>
      <c r="C38" s="41">
        <f>$B38/(1+10^((0.0902-'Waterwaardes Vijver(s) - Binnen'!E38)+(2730/(273.2+'Waterwaardes Vijver(s) - Binnen'!L38))))</f>
        <v>0</v>
      </c>
      <c r="D38" s="42">
        <f>'Waterwaardes Vijver(s) - Binnen'!H38*3.29/1000</f>
        <v>0</v>
      </c>
      <c r="E38" s="41">
        <f>('Waterwaardes Vijver(s) - Binnen'!C38+'Waterwaardes Vijver(s) - Binnen'!D38)*17.8</f>
        <v>0</v>
      </c>
      <c r="F38" s="41">
        <f>'Waterwaardes Vijver(s) - Binnen'!O38*17.8</f>
        <v>0</v>
      </c>
      <c r="G38" s="41">
        <f>'Waterwaardes Vijver(s) - Binnen'!M38-E38</f>
        <v>0</v>
      </c>
      <c r="H38" s="41">
        <f>'Waterwaardes Vijver(s) - Binnen'!N38-F38</f>
        <v>0</v>
      </c>
      <c r="I38" s="41">
        <f>G38-H38</f>
        <v>0</v>
      </c>
    </row>
    <row r="39" ht="20.05" customHeight="1">
      <c r="A39" s="39">
        <v>37</v>
      </c>
      <c r="B39" s="40">
        <f>'Waterwaardes Vijver(s) - Binnen'!F39*1.214</f>
        <v>0</v>
      </c>
      <c r="C39" s="41">
        <f>$B39/(1+10^((0.0902-'Waterwaardes Vijver(s) - Binnen'!E39)+(2730/(273.2+'Waterwaardes Vijver(s) - Binnen'!L39))))</f>
        <v>0</v>
      </c>
      <c r="D39" s="42">
        <f>'Waterwaardes Vijver(s) - Binnen'!H39*3.29/1000</f>
        <v>0</v>
      </c>
      <c r="E39" s="41">
        <f>('Waterwaardes Vijver(s) - Binnen'!C39+'Waterwaardes Vijver(s) - Binnen'!D39)*17.8</f>
        <v>0</v>
      </c>
      <c r="F39" s="41">
        <f>'Waterwaardes Vijver(s) - Binnen'!O39*17.8</f>
        <v>0</v>
      </c>
      <c r="G39" s="41">
        <f>'Waterwaardes Vijver(s) - Binnen'!M39-E39</f>
        <v>0</v>
      </c>
      <c r="H39" s="41">
        <f>'Waterwaardes Vijver(s) - Binnen'!N39-F39</f>
        <v>0</v>
      </c>
      <c r="I39" s="41">
        <f>G39-H39</f>
        <v>0</v>
      </c>
    </row>
    <row r="40" ht="20.05" customHeight="1">
      <c r="A40" s="39">
        <v>38</v>
      </c>
      <c r="B40" s="40">
        <f>'Waterwaardes Vijver(s) - Binnen'!F40*1.214</f>
        <v>0</v>
      </c>
      <c r="C40" s="41">
        <f>$B40/(1+10^((0.0902-'Waterwaardes Vijver(s) - Binnen'!E40)+(2730/(273.2+'Waterwaardes Vijver(s) - Binnen'!L40))))</f>
        <v>0</v>
      </c>
      <c r="D40" s="42">
        <f>'Waterwaardes Vijver(s) - Binnen'!H40*3.29/1000</f>
        <v>0</v>
      </c>
      <c r="E40" s="41">
        <f>('Waterwaardes Vijver(s) - Binnen'!C40+'Waterwaardes Vijver(s) - Binnen'!D40)*17.8</f>
        <v>0</v>
      </c>
      <c r="F40" s="41">
        <f>'Waterwaardes Vijver(s) - Binnen'!O40*17.8</f>
        <v>0</v>
      </c>
      <c r="G40" s="41">
        <f>'Waterwaardes Vijver(s) - Binnen'!M40-E40</f>
        <v>0</v>
      </c>
      <c r="H40" s="41">
        <f>'Waterwaardes Vijver(s) - Binnen'!N40-F40</f>
        <v>0</v>
      </c>
      <c r="I40" s="41">
        <f>G40-H40</f>
        <v>0</v>
      </c>
    </row>
    <row r="41" ht="20.05" customHeight="1">
      <c r="A41" s="39">
        <v>39</v>
      </c>
      <c r="B41" s="40">
        <f>'Waterwaardes Vijver(s) - Binnen'!F41*1.214</f>
        <v>0</v>
      </c>
      <c r="C41" s="41">
        <f>$B41/(1+10^((0.0902-'Waterwaardes Vijver(s) - Binnen'!E41)+(2730/(273.2+'Waterwaardes Vijver(s) - Binnen'!L41))))</f>
        <v>0</v>
      </c>
      <c r="D41" s="42">
        <f>'Waterwaardes Vijver(s) - Binnen'!H41*3.29/1000</f>
        <v>0</v>
      </c>
      <c r="E41" s="41">
        <f>('Waterwaardes Vijver(s) - Binnen'!C41+'Waterwaardes Vijver(s) - Binnen'!D41)*17.8</f>
        <v>0</v>
      </c>
      <c r="F41" s="41">
        <f>'Waterwaardes Vijver(s) - Binnen'!O41*17.8</f>
        <v>0</v>
      </c>
      <c r="G41" s="41">
        <f>'Waterwaardes Vijver(s) - Binnen'!M41-E41</f>
        <v>0</v>
      </c>
      <c r="H41" s="41">
        <f>'Waterwaardes Vijver(s) - Binnen'!N41-F41</f>
        <v>0</v>
      </c>
      <c r="I41" s="41">
        <f>G41-H41</f>
        <v>0</v>
      </c>
    </row>
    <row r="42" ht="20.05" customHeight="1">
      <c r="A42" s="39">
        <v>40</v>
      </c>
      <c r="B42" s="40">
        <f>'Waterwaardes Vijver(s) - Binnen'!F42*1.214</f>
        <v>0</v>
      </c>
      <c r="C42" s="41">
        <f>$B42/(1+10^((0.0902-'Waterwaardes Vijver(s) - Binnen'!E42)+(2730/(273.2+'Waterwaardes Vijver(s) - Binnen'!L42))))</f>
        <v>0</v>
      </c>
      <c r="D42" s="42">
        <f>'Waterwaardes Vijver(s) - Binnen'!H42*3.29/1000</f>
        <v>0</v>
      </c>
      <c r="E42" s="41">
        <f>('Waterwaardes Vijver(s) - Binnen'!C42+'Waterwaardes Vijver(s) - Binnen'!D42)*17.8</f>
        <v>0</v>
      </c>
      <c r="F42" s="41">
        <f>'Waterwaardes Vijver(s) - Binnen'!O42*17.8</f>
        <v>0</v>
      </c>
      <c r="G42" s="41">
        <f>'Waterwaardes Vijver(s) - Binnen'!M42-E42</f>
        <v>0</v>
      </c>
      <c r="H42" s="41">
        <f>'Waterwaardes Vijver(s) - Binnen'!N42-F42</f>
        <v>0</v>
      </c>
      <c r="I42" s="41">
        <f>G42-H42</f>
        <v>0</v>
      </c>
    </row>
    <row r="43" ht="20.05" customHeight="1">
      <c r="A43" s="39">
        <v>41</v>
      </c>
      <c r="B43" s="40">
        <f>'Waterwaardes Vijver(s) - Binnen'!F43*1.214</f>
        <v>0</v>
      </c>
      <c r="C43" s="41">
        <f>$B43/(1+10^((0.0902-'Waterwaardes Vijver(s) - Binnen'!E43)+(2730/(273.2+'Waterwaardes Vijver(s) - Binnen'!L43))))</f>
        <v>0</v>
      </c>
      <c r="D43" s="42">
        <f>'Waterwaardes Vijver(s) - Binnen'!H43*3.29/1000</f>
        <v>0</v>
      </c>
      <c r="E43" s="41">
        <f>('Waterwaardes Vijver(s) - Binnen'!C43+'Waterwaardes Vijver(s) - Binnen'!D43)*17.8</f>
        <v>0</v>
      </c>
      <c r="F43" s="41">
        <f>'Waterwaardes Vijver(s) - Binnen'!O43*17.8</f>
        <v>0</v>
      </c>
      <c r="G43" s="41">
        <f>'Waterwaardes Vijver(s) - Binnen'!M43-E43</f>
        <v>0</v>
      </c>
      <c r="H43" s="41">
        <f>'Waterwaardes Vijver(s) - Binnen'!N43-F43</f>
        <v>0</v>
      </c>
      <c r="I43" s="41">
        <f>G43-H43</f>
        <v>0</v>
      </c>
    </row>
    <row r="44" ht="20.05" customHeight="1">
      <c r="A44" s="39">
        <v>42</v>
      </c>
      <c r="B44" s="40">
        <f>'Waterwaardes Vijver(s) - Binnen'!F44*1.214</f>
        <v>0</v>
      </c>
      <c r="C44" s="41">
        <f>$B44/(1+10^((0.0902-'Waterwaardes Vijver(s) - Binnen'!E44)+(2730/(273.2+'Waterwaardes Vijver(s) - Binnen'!L44))))</f>
        <v>0</v>
      </c>
      <c r="D44" s="42">
        <f>'Waterwaardes Vijver(s) - Binnen'!H44*3.29/1000</f>
        <v>0</v>
      </c>
      <c r="E44" s="41">
        <f>('Waterwaardes Vijver(s) - Binnen'!C44+'Waterwaardes Vijver(s) - Binnen'!D44)*17.8</f>
        <v>0</v>
      </c>
      <c r="F44" s="41">
        <f>'Waterwaardes Vijver(s) - Binnen'!O44*17.8</f>
        <v>0</v>
      </c>
      <c r="G44" s="41">
        <f>'Waterwaardes Vijver(s) - Binnen'!M44-E44</f>
        <v>0</v>
      </c>
      <c r="H44" s="41">
        <f>'Waterwaardes Vijver(s) - Binnen'!N44-F44</f>
        <v>0</v>
      </c>
      <c r="I44" s="41">
        <f>G44-H44</f>
        <v>0</v>
      </c>
    </row>
    <row r="45" ht="20.05" customHeight="1">
      <c r="A45" s="39">
        <v>43</v>
      </c>
      <c r="B45" s="40">
        <f>'Waterwaardes Vijver(s) - Binnen'!F45*1.214</f>
        <v>0</v>
      </c>
      <c r="C45" s="41">
        <f>$B45/(1+10^((0.0902-'Waterwaardes Vijver(s) - Binnen'!E45)+(2730/(273.2+'Waterwaardes Vijver(s) - Binnen'!L45))))</f>
        <v>0</v>
      </c>
      <c r="D45" s="42">
        <f>'Waterwaardes Vijver(s) - Binnen'!H45*3.29/1000</f>
        <v>0</v>
      </c>
      <c r="E45" s="41">
        <f>('Waterwaardes Vijver(s) - Binnen'!C45+'Waterwaardes Vijver(s) - Binnen'!D45)*17.8</f>
        <v>0</v>
      </c>
      <c r="F45" s="41">
        <f>'Waterwaardes Vijver(s) - Binnen'!O45*17.8</f>
        <v>0</v>
      </c>
      <c r="G45" s="41">
        <f>'Waterwaardes Vijver(s) - Binnen'!M45-E45</f>
        <v>0</v>
      </c>
      <c r="H45" s="41">
        <f>'Waterwaardes Vijver(s) - Binnen'!N45-F45</f>
        <v>0</v>
      </c>
      <c r="I45" s="41">
        <f>G45-H45</f>
        <v>0</v>
      </c>
    </row>
    <row r="46" ht="20.05" customHeight="1">
      <c r="A46" s="39">
        <v>44</v>
      </c>
      <c r="B46" s="40">
        <f>'Waterwaardes Vijver(s) - Binnen'!F46*1.214</f>
        <v>0</v>
      </c>
      <c r="C46" s="41">
        <f>$B46/(1+10^((0.0902-'Waterwaardes Vijver(s) - Binnen'!E46)+(2730/(273.2+'Waterwaardes Vijver(s) - Binnen'!L46))))</f>
        <v>0</v>
      </c>
      <c r="D46" s="42">
        <f>'Waterwaardes Vijver(s) - Binnen'!H46*3.29/1000</f>
        <v>0</v>
      </c>
      <c r="E46" s="41">
        <f>('Waterwaardes Vijver(s) - Binnen'!C46+'Waterwaardes Vijver(s) - Binnen'!D46)*17.8</f>
        <v>0</v>
      </c>
      <c r="F46" s="41">
        <f>'Waterwaardes Vijver(s) - Binnen'!O46*17.8</f>
        <v>0</v>
      </c>
      <c r="G46" s="41">
        <f>'Waterwaardes Vijver(s) - Binnen'!M46-E46</f>
        <v>0</v>
      </c>
      <c r="H46" s="41">
        <f>'Waterwaardes Vijver(s) - Binnen'!N46-F46</f>
        <v>0</v>
      </c>
      <c r="I46" s="41">
        <f>G46-H46</f>
        <v>0</v>
      </c>
    </row>
    <row r="47" ht="20.05" customHeight="1">
      <c r="A47" s="39">
        <v>45</v>
      </c>
      <c r="B47" s="40">
        <f>'Waterwaardes Vijver(s) - Binnen'!F47*1.214</f>
        <v>0</v>
      </c>
      <c r="C47" s="41">
        <f>$B47/(1+10^((0.0902-'Waterwaardes Vijver(s) - Binnen'!E47)+(2730/(273.2+'Waterwaardes Vijver(s) - Binnen'!L47))))</f>
        <v>0</v>
      </c>
      <c r="D47" s="42">
        <f>'Waterwaardes Vijver(s) - Binnen'!H47*3.29/1000</f>
        <v>0</v>
      </c>
      <c r="E47" s="41">
        <f>('Waterwaardes Vijver(s) - Binnen'!C47+'Waterwaardes Vijver(s) - Binnen'!D47)*17.8</f>
        <v>0</v>
      </c>
      <c r="F47" s="41">
        <f>'Waterwaardes Vijver(s) - Binnen'!O47*17.8</f>
        <v>0</v>
      </c>
      <c r="G47" s="41">
        <f>'Waterwaardes Vijver(s) - Binnen'!M47-E47</f>
        <v>0</v>
      </c>
      <c r="H47" s="41">
        <f>'Waterwaardes Vijver(s) - Binnen'!N47-F47</f>
        <v>0</v>
      </c>
      <c r="I47" s="41">
        <f>G47-H47</f>
        <v>0</v>
      </c>
    </row>
    <row r="48" ht="20.05" customHeight="1">
      <c r="A48" s="39">
        <v>46</v>
      </c>
      <c r="B48" s="40">
        <f>'Waterwaardes Vijver(s) - Binnen'!F48*1.214</f>
        <v>0</v>
      </c>
      <c r="C48" s="41">
        <f>$B48/(1+10^((0.0902-'Waterwaardes Vijver(s) - Binnen'!E48)+(2730/(273.2+'Waterwaardes Vijver(s) - Binnen'!L48))))</f>
        <v>0</v>
      </c>
      <c r="D48" s="42">
        <f>'Waterwaardes Vijver(s) - Binnen'!H48*3.29/1000</f>
        <v>0</v>
      </c>
      <c r="E48" s="41">
        <f>('Waterwaardes Vijver(s) - Binnen'!C48+'Waterwaardes Vijver(s) - Binnen'!D48)*17.8</f>
        <v>0</v>
      </c>
      <c r="F48" s="41">
        <f>'Waterwaardes Vijver(s) - Binnen'!O48*17.8</f>
        <v>0</v>
      </c>
      <c r="G48" s="41">
        <f>'Waterwaardes Vijver(s) - Binnen'!M48-E48</f>
        <v>0</v>
      </c>
      <c r="H48" s="41">
        <f>'Waterwaardes Vijver(s) - Binnen'!N48-F48</f>
        <v>0</v>
      </c>
      <c r="I48" s="41">
        <f>G48-H48</f>
        <v>0</v>
      </c>
    </row>
    <row r="49" ht="20.05" customHeight="1">
      <c r="A49" s="39">
        <v>47</v>
      </c>
      <c r="B49" s="40">
        <f>'Waterwaardes Vijver(s) - Binnen'!F49*1.214</f>
        <v>0</v>
      </c>
      <c r="C49" s="41">
        <f>$B49/(1+10^((0.0902-'Waterwaardes Vijver(s) - Binnen'!E49)+(2730/(273.2+'Waterwaardes Vijver(s) - Binnen'!L49))))</f>
        <v>0</v>
      </c>
      <c r="D49" s="42">
        <f>'Waterwaardes Vijver(s) - Binnen'!H49*3.29/1000</f>
        <v>0</v>
      </c>
      <c r="E49" s="41">
        <f>('Waterwaardes Vijver(s) - Binnen'!C49+'Waterwaardes Vijver(s) - Binnen'!D49)*17.8</f>
        <v>0</v>
      </c>
      <c r="F49" s="41">
        <f>'Waterwaardes Vijver(s) - Binnen'!O49*17.8</f>
        <v>0</v>
      </c>
      <c r="G49" s="41">
        <f>'Waterwaardes Vijver(s) - Binnen'!M49-E49</f>
        <v>0</v>
      </c>
      <c r="H49" s="41">
        <f>'Waterwaardes Vijver(s) - Binnen'!N49-F49</f>
        <v>0</v>
      </c>
      <c r="I49" s="41">
        <f>G49-H49</f>
        <v>0</v>
      </c>
    </row>
    <row r="50" ht="20.05" customHeight="1">
      <c r="A50" s="39">
        <v>48</v>
      </c>
      <c r="B50" s="40">
        <f>'Waterwaardes Vijver(s) - Binnen'!F50*1.214</f>
        <v>0</v>
      </c>
      <c r="C50" s="41">
        <f>$B50/(1+10^((0.0902-'Waterwaardes Vijver(s) - Binnen'!E50)+(2730/(273.2+'Waterwaardes Vijver(s) - Binnen'!L50))))</f>
        <v>0</v>
      </c>
      <c r="D50" s="42">
        <f>'Waterwaardes Vijver(s) - Binnen'!H50*3.29/1000</f>
        <v>0</v>
      </c>
      <c r="E50" s="41">
        <f>('Waterwaardes Vijver(s) - Binnen'!C50+'Waterwaardes Vijver(s) - Binnen'!D50)*17.8</f>
        <v>0</v>
      </c>
      <c r="F50" s="41">
        <f>'Waterwaardes Vijver(s) - Binnen'!O50*17.8</f>
        <v>0</v>
      </c>
      <c r="G50" s="41">
        <f>'Waterwaardes Vijver(s) - Binnen'!M50-E50</f>
        <v>0</v>
      </c>
      <c r="H50" s="41">
        <f>'Waterwaardes Vijver(s) - Binnen'!N50-F50</f>
        <v>0</v>
      </c>
      <c r="I50" s="41">
        <f>G50-H50</f>
        <v>0</v>
      </c>
    </row>
    <row r="51" ht="20.05" customHeight="1">
      <c r="A51" s="39">
        <v>49</v>
      </c>
      <c r="B51" s="40">
        <f>'Waterwaardes Vijver(s) - Binnen'!F51*1.214</f>
        <v>0</v>
      </c>
      <c r="C51" s="41">
        <f>$B51/(1+10^((0.0902-'Waterwaardes Vijver(s) - Binnen'!E51)+(2730/(273.2+'Waterwaardes Vijver(s) - Binnen'!L51))))</f>
        <v>0</v>
      </c>
      <c r="D51" s="42">
        <f>'Waterwaardes Vijver(s) - Binnen'!H51*3.29/1000</f>
        <v>0</v>
      </c>
      <c r="E51" s="41">
        <f>('Waterwaardes Vijver(s) - Binnen'!C51+'Waterwaardes Vijver(s) - Binnen'!D51)*17.8</f>
        <v>0</v>
      </c>
      <c r="F51" s="41">
        <f>'Waterwaardes Vijver(s) - Binnen'!O51*17.8</f>
        <v>0</v>
      </c>
      <c r="G51" s="41">
        <f>'Waterwaardes Vijver(s) - Binnen'!M51-E51</f>
        <v>0</v>
      </c>
      <c r="H51" s="41">
        <f>'Waterwaardes Vijver(s) - Binnen'!N51-F51</f>
        <v>0</v>
      </c>
      <c r="I51" s="41">
        <f>G51-H51</f>
        <v>0</v>
      </c>
    </row>
    <row r="52" ht="20.05" customHeight="1">
      <c r="A52" s="39">
        <v>50</v>
      </c>
      <c r="B52" s="40">
        <f>'Waterwaardes Vijver(s) - Binnen'!F52*1.214</f>
        <v>0</v>
      </c>
      <c r="C52" s="41">
        <f>$B52/(1+10^((0.0902-'Waterwaardes Vijver(s) - Binnen'!E52)+(2730/(273.2+'Waterwaardes Vijver(s) - Binnen'!L52))))</f>
        <v>0</v>
      </c>
      <c r="D52" s="42">
        <f>'Waterwaardes Vijver(s) - Binnen'!H52*3.29/1000</f>
        <v>0</v>
      </c>
      <c r="E52" s="41">
        <f>('Waterwaardes Vijver(s) - Binnen'!C52+'Waterwaardes Vijver(s) - Binnen'!D52)*17.8</f>
        <v>0</v>
      </c>
      <c r="F52" s="41">
        <f>'Waterwaardes Vijver(s) - Binnen'!O52*17.8</f>
        <v>0</v>
      </c>
      <c r="G52" s="41">
        <f>'Waterwaardes Vijver(s) - Binnen'!M52-E52</f>
        <v>0</v>
      </c>
      <c r="H52" s="41">
        <f>'Waterwaardes Vijver(s) - Binnen'!N52-F52</f>
        <v>0</v>
      </c>
      <c r="I52" s="41">
        <f>G52-H52</f>
        <v>0</v>
      </c>
    </row>
    <row r="53" ht="20.05" customHeight="1">
      <c r="A53" s="39">
        <v>51</v>
      </c>
      <c r="B53" s="40">
        <f>'Waterwaardes Vijver(s) - Binnen'!F53*1.214</f>
        <v>0</v>
      </c>
      <c r="C53" s="41">
        <f>$B53/(1+10^((0.0902-'Waterwaardes Vijver(s) - Binnen'!E53)+(2730/(273.2+'Waterwaardes Vijver(s) - Binnen'!L53))))</f>
        <v>0</v>
      </c>
      <c r="D53" s="42">
        <f>'Waterwaardes Vijver(s) - Binnen'!H53*3.29/1000</f>
        <v>0</v>
      </c>
      <c r="E53" s="41">
        <f>('Waterwaardes Vijver(s) - Binnen'!C53+'Waterwaardes Vijver(s) - Binnen'!D53)*17.8</f>
        <v>0</v>
      </c>
      <c r="F53" s="41">
        <f>'Waterwaardes Vijver(s) - Binnen'!O53*17.8</f>
        <v>0</v>
      </c>
      <c r="G53" s="41">
        <f>'Waterwaardes Vijver(s) - Binnen'!M53-E53</f>
        <v>0</v>
      </c>
      <c r="H53" s="41">
        <f>'Waterwaardes Vijver(s) - Binnen'!N53-F53</f>
        <v>0</v>
      </c>
      <c r="I53" s="41">
        <f>G53-H53</f>
        <v>0</v>
      </c>
    </row>
    <row r="54" ht="20.05" customHeight="1">
      <c r="A54" s="39">
        <v>52</v>
      </c>
      <c r="B54" s="40">
        <f>'Waterwaardes Vijver(s) - Binnen'!F54*1.214</f>
        <v>0</v>
      </c>
      <c r="C54" s="41">
        <f>$B54/(1+10^((0.0902-'Waterwaardes Vijver(s) - Binnen'!E54)+(2730/(273.2+'Waterwaardes Vijver(s) - Binnen'!L54))))</f>
        <v>0</v>
      </c>
      <c r="D54" s="42">
        <f>'Waterwaardes Vijver(s) - Binnen'!H54*3.29/1000</f>
        <v>0</v>
      </c>
      <c r="E54" s="41">
        <f>('Waterwaardes Vijver(s) - Binnen'!C54+'Waterwaardes Vijver(s) - Binnen'!D54)*17.8</f>
        <v>0</v>
      </c>
      <c r="F54" s="41">
        <f>'Waterwaardes Vijver(s) - Binnen'!O54*17.8</f>
        <v>0</v>
      </c>
      <c r="G54" s="41">
        <f>'Waterwaardes Vijver(s) - Binnen'!M54-E54</f>
        <v>0</v>
      </c>
      <c r="H54" s="41">
        <f>'Waterwaardes Vijver(s) - Binnen'!N54-F54</f>
        <v>0</v>
      </c>
      <c r="I54" s="41">
        <f>G54-H54</f>
        <v>0</v>
      </c>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